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DULIEUCHUYENMON\CHUYEN MON THCS BAN GIAO (10-10-2022)\CHUYEN MON\NAM HOC 2024-2025\PGD\KIEM TRA DINH KY\BC SO KET HKI\"/>
    </mc:Choice>
  </mc:AlternateContent>
  <xr:revisionPtr revIDLastSave="0" documentId="13_ncr:1_{0E6EDEED-E284-460A-8311-E0CF9C83F4ED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BC SK" sheetId="1" r:id="rId1"/>
    <sheet name="ĐIỂM KT" sheetId="2" r:id="rId2"/>
    <sheet name="TK_HL-HK" sheetId="3" r:id="rId3"/>
    <sheet name="BO HOC" sheetId="5" r:id="rId4"/>
    <sheet name="DS HS GIAM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85" i="2" l="1"/>
  <c r="U484" i="2"/>
  <c r="U483" i="2"/>
  <c r="U482" i="2"/>
  <c r="U481" i="2"/>
  <c r="U480" i="2"/>
  <c r="U479" i="2"/>
  <c r="U478" i="2"/>
  <c r="U477" i="2"/>
  <c r="U476" i="2"/>
  <c r="U475" i="2"/>
  <c r="U474" i="2"/>
  <c r="U473" i="2"/>
  <c r="U472" i="2"/>
  <c r="U471" i="2"/>
  <c r="U470" i="2"/>
  <c r="U469" i="2"/>
  <c r="U468" i="2"/>
  <c r="U467" i="2"/>
  <c r="U466" i="2"/>
  <c r="U465" i="2"/>
  <c r="U464" i="2"/>
  <c r="U463" i="2"/>
  <c r="U462" i="2"/>
  <c r="U461" i="2"/>
  <c r="U460" i="2"/>
  <c r="U459" i="2"/>
  <c r="U458" i="2"/>
  <c r="U457" i="2"/>
  <c r="U456" i="2"/>
  <c r="U455" i="2"/>
  <c r="U454" i="2"/>
  <c r="U453" i="2"/>
  <c r="U452" i="2"/>
  <c r="U451" i="2"/>
  <c r="U450" i="2"/>
  <c r="U449" i="2"/>
  <c r="U448" i="2"/>
  <c r="U447" i="2"/>
  <c r="U446" i="2"/>
  <c r="U445" i="2"/>
  <c r="U444" i="2"/>
  <c r="U443" i="2"/>
  <c r="U442" i="2"/>
  <c r="U441" i="2"/>
  <c r="U440" i="2"/>
  <c r="U439" i="2"/>
  <c r="U438" i="2"/>
  <c r="U437" i="2"/>
  <c r="U436" i="2"/>
  <c r="U435" i="2"/>
  <c r="U434" i="2"/>
  <c r="U433" i="2"/>
  <c r="U432" i="2"/>
  <c r="U431" i="2"/>
  <c r="U430" i="2"/>
  <c r="U429" i="2"/>
  <c r="U428" i="2"/>
  <c r="U427" i="2"/>
  <c r="U426" i="2"/>
  <c r="U425" i="2"/>
  <c r="U424" i="2"/>
  <c r="U423" i="2"/>
  <c r="U422" i="2"/>
  <c r="U421" i="2"/>
  <c r="U420" i="2"/>
  <c r="U419" i="2"/>
  <c r="U418" i="2"/>
  <c r="U417" i="2"/>
  <c r="U416" i="2"/>
  <c r="U415" i="2"/>
  <c r="U414" i="2"/>
  <c r="U413" i="2"/>
  <c r="U412" i="2"/>
  <c r="U411" i="2"/>
  <c r="U410" i="2"/>
  <c r="U409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5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06" i="2"/>
  <c r="U310" i="2"/>
  <c r="U309" i="2"/>
  <c r="U308" i="2"/>
  <c r="U307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16" i="2"/>
  <c r="U220" i="2"/>
  <c r="U219" i="2"/>
  <c r="U218" i="2"/>
  <c r="U217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7" i="2"/>
  <c r="U6" i="2"/>
  <c r="U8" i="2"/>
  <c r="W13" i="1"/>
  <c r="W12" i="1"/>
  <c r="W14" i="1"/>
  <c r="W15" i="1"/>
  <c r="W16" i="1"/>
  <c r="W17" i="1"/>
  <c r="W18" i="1"/>
  <c r="W19" i="1"/>
  <c r="W20" i="1"/>
  <c r="W21" i="1"/>
  <c r="W22" i="1"/>
  <c r="W23" i="1"/>
  <c r="W24" i="1"/>
  <c r="W25" i="1"/>
  <c r="W11" i="1"/>
  <c r="S450" i="2" l="1"/>
  <c r="Q450" i="2"/>
  <c r="S440" i="2"/>
  <c r="Q440" i="2"/>
  <c r="S420" i="2"/>
  <c r="Q420" i="2"/>
  <c r="F409" i="2"/>
  <c r="S410" i="2"/>
  <c r="Q410" i="2"/>
  <c r="R409" i="2"/>
  <c r="S390" i="2"/>
  <c r="Q390" i="2"/>
  <c r="S380" i="2"/>
  <c r="Q380" i="2"/>
  <c r="S360" i="2"/>
  <c r="Q360" i="2"/>
  <c r="S210" i="2"/>
  <c r="Q210" i="2"/>
  <c r="S200" i="2"/>
  <c r="Q200" i="2"/>
  <c r="S170" i="2"/>
  <c r="Q170" i="2"/>
  <c r="S140" i="2"/>
  <c r="Q140" i="2"/>
  <c r="S120" i="2"/>
  <c r="Q120" i="2"/>
  <c r="S110" i="2"/>
  <c r="Q110" i="2"/>
  <c r="S90" i="2"/>
  <c r="Q90" i="2"/>
  <c r="S80" i="2"/>
  <c r="Q80" i="2"/>
  <c r="S55" i="2"/>
  <c r="Q55" i="2"/>
  <c r="S45" i="2"/>
  <c r="Q45" i="2"/>
  <c r="S30" i="2"/>
  <c r="Q30" i="2"/>
  <c r="S20" i="2"/>
  <c r="Q20" i="2"/>
  <c r="S150" i="2"/>
  <c r="Q150" i="2"/>
  <c r="C69" i="3" l="1"/>
  <c r="C54" i="3"/>
  <c r="C53" i="3"/>
  <c r="C52" i="3"/>
  <c r="C51" i="3"/>
  <c r="C34" i="3"/>
  <c r="C33" i="3"/>
  <c r="C32" i="3"/>
  <c r="C31" i="3"/>
  <c r="C29" i="3"/>
  <c r="C28" i="3"/>
  <c r="C27" i="3"/>
  <c r="C26" i="3"/>
  <c r="G71" i="5" l="1"/>
  <c r="G70" i="5"/>
  <c r="G69" i="5"/>
  <c r="G68" i="5"/>
  <c r="G84" i="5"/>
  <c r="G85" i="5"/>
  <c r="H81" i="5"/>
  <c r="G81" i="5"/>
  <c r="H80" i="5"/>
  <c r="G80" i="5"/>
  <c r="H79" i="5"/>
  <c r="G79" i="5"/>
  <c r="H78" i="5"/>
  <c r="G78" i="5"/>
  <c r="F335" i="2" l="1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S300" i="2"/>
  <c r="Q300" i="2"/>
  <c r="F289" i="2"/>
  <c r="S180" i="2"/>
  <c r="Q180" i="2"/>
  <c r="S165" i="2"/>
  <c r="S164" i="2"/>
  <c r="T164" i="2" s="1"/>
  <c r="Q164" i="2"/>
  <c r="R164" i="2" s="1"/>
  <c r="S163" i="2"/>
  <c r="T163" i="2" s="1"/>
  <c r="Q163" i="2"/>
  <c r="R163" i="2" s="1"/>
  <c r="S162" i="2"/>
  <c r="Q162" i="2"/>
  <c r="S161" i="2"/>
  <c r="Q161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4" i="2"/>
  <c r="F163" i="2"/>
  <c r="F162" i="2"/>
  <c r="F161" i="2"/>
  <c r="F160" i="2"/>
  <c r="F159" i="2"/>
  <c r="F158" i="2"/>
  <c r="F157" i="2"/>
  <c r="F156" i="2"/>
  <c r="F154" i="2"/>
  <c r="F153" i="2"/>
  <c r="F152" i="2"/>
  <c r="F151" i="2"/>
  <c r="F149" i="2"/>
  <c r="F148" i="2"/>
  <c r="F147" i="2"/>
  <c r="F146" i="2"/>
  <c r="F144" i="2"/>
  <c r="F143" i="2"/>
  <c r="F142" i="2"/>
  <c r="F141" i="2"/>
  <c r="F139" i="2"/>
  <c r="F79" i="2"/>
  <c r="F65" i="2"/>
  <c r="F60" i="2"/>
  <c r="F55" i="2"/>
  <c r="F49" i="2"/>
  <c r="F50" i="2"/>
  <c r="F40" i="2"/>
  <c r="F19" i="2"/>
  <c r="U11" i="3"/>
  <c r="U12" i="3"/>
  <c r="U14" i="3"/>
  <c r="U21" i="3"/>
  <c r="U22" i="3"/>
  <c r="U23" i="3"/>
  <c r="U24" i="3"/>
  <c r="U25" i="3"/>
  <c r="U26" i="3"/>
  <c r="U31" i="3"/>
  <c r="U32" i="3"/>
  <c r="U33" i="3"/>
  <c r="U34" i="3"/>
  <c r="U35" i="3"/>
  <c r="U41" i="3"/>
  <c r="U43" i="3"/>
  <c r="U46" i="3"/>
  <c r="U47" i="3"/>
  <c r="U48" i="3"/>
  <c r="U49" i="3"/>
  <c r="U50" i="3"/>
  <c r="U61" i="3"/>
  <c r="U62" i="3"/>
  <c r="U63" i="3"/>
  <c r="U64" i="3"/>
  <c r="U65" i="3"/>
  <c r="U67" i="3"/>
  <c r="U71" i="3"/>
  <c r="U72" i="3"/>
  <c r="U74" i="3"/>
  <c r="R162" i="2" l="1"/>
  <c r="T162" i="2"/>
  <c r="R161" i="2"/>
  <c r="T161" i="2"/>
  <c r="S86" i="5"/>
  <c r="R86" i="5"/>
  <c r="Q86" i="5"/>
  <c r="P86" i="5"/>
  <c r="O86" i="5"/>
  <c r="N86" i="5"/>
  <c r="M86" i="5"/>
  <c r="L86" i="5"/>
  <c r="K86" i="5"/>
  <c r="J86" i="5"/>
  <c r="D86" i="5"/>
  <c r="S85" i="5"/>
  <c r="R85" i="5"/>
  <c r="Q85" i="5"/>
  <c r="P85" i="5"/>
  <c r="O85" i="5"/>
  <c r="N85" i="5"/>
  <c r="M85" i="5"/>
  <c r="L85" i="5"/>
  <c r="K85" i="5"/>
  <c r="J85" i="5"/>
  <c r="D85" i="5"/>
  <c r="S84" i="5"/>
  <c r="R84" i="5"/>
  <c r="Q84" i="5"/>
  <c r="P84" i="5"/>
  <c r="O84" i="5"/>
  <c r="N84" i="5"/>
  <c r="M84" i="5"/>
  <c r="L84" i="5"/>
  <c r="K84" i="5"/>
  <c r="J84" i="5"/>
  <c r="D84" i="5"/>
  <c r="S83" i="5"/>
  <c r="S87" i="5" s="1"/>
  <c r="R83" i="5"/>
  <c r="R87" i="5" s="1"/>
  <c r="Q83" i="5"/>
  <c r="Q87" i="5" s="1"/>
  <c r="P83" i="5"/>
  <c r="P87" i="5" s="1"/>
  <c r="O83" i="5"/>
  <c r="O87" i="5" s="1"/>
  <c r="N83" i="5"/>
  <c r="N87" i="5" s="1"/>
  <c r="M83" i="5"/>
  <c r="M87" i="5" s="1"/>
  <c r="L83" i="5"/>
  <c r="L87" i="5" s="1"/>
  <c r="K83" i="5"/>
  <c r="K87" i="5" s="1"/>
  <c r="J83" i="5"/>
  <c r="J87" i="5" s="1"/>
  <c r="D83" i="5"/>
  <c r="S82" i="5"/>
  <c r="R82" i="5"/>
  <c r="Q82" i="5"/>
  <c r="P82" i="5"/>
  <c r="O82" i="5"/>
  <c r="N82" i="5"/>
  <c r="M82" i="5"/>
  <c r="L82" i="5"/>
  <c r="K82" i="5"/>
  <c r="H82" i="5"/>
  <c r="D82" i="5"/>
  <c r="J81" i="5"/>
  <c r="I81" i="5"/>
  <c r="E81" i="5"/>
  <c r="J80" i="5"/>
  <c r="I80" i="5"/>
  <c r="E80" i="5"/>
  <c r="J79" i="5"/>
  <c r="I79" i="5"/>
  <c r="E79" i="5"/>
  <c r="J78" i="5"/>
  <c r="J82" i="5" s="1"/>
  <c r="I78" i="5"/>
  <c r="E78" i="5"/>
  <c r="S77" i="5"/>
  <c r="R77" i="5"/>
  <c r="Q77" i="5"/>
  <c r="P77" i="5"/>
  <c r="O77" i="5"/>
  <c r="N77" i="5"/>
  <c r="M77" i="5"/>
  <c r="L77" i="5"/>
  <c r="K77" i="5"/>
  <c r="D77" i="5"/>
  <c r="J76" i="5"/>
  <c r="I76" i="5"/>
  <c r="H76" i="5"/>
  <c r="G76" i="5"/>
  <c r="E76" i="5"/>
  <c r="F76" i="5" s="1"/>
  <c r="J75" i="5"/>
  <c r="I75" i="5"/>
  <c r="U73" i="3" s="1"/>
  <c r="H75" i="5"/>
  <c r="G75" i="5"/>
  <c r="E75" i="5"/>
  <c r="F75" i="5" s="1"/>
  <c r="J74" i="5"/>
  <c r="I74" i="5"/>
  <c r="H74" i="5"/>
  <c r="G74" i="5"/>
  <c r="E74" i="5"/>
  <c r="F74" i="5" s="1"/>
  <c r="J73" i="5"/>
  <c r="J77" i="5" s="1"/>
  <c r="I73" i="5"/>
  <c r="I77" i="5" s="1"/>
  <c r="U75" i="3" s="1"/>
  <c r="H73" i="5"/>
  <c r="G73" i="5"/>
  <c r="G77" i="5" s="1"/>
  <c r="E73" i="5"/>
  <c r="S72" i="5"/>
  <c r="R72" i="5"/>
  <c r="Q72" i="5"/>
  <c r="P72" i="5"/>
  <c r="O72" i="5"/>
  <c r="N72" i="5"/>
  <c r="M72" i="5"/>
  <c r="L72" i="5"/>
  <c r="K72" i="5"/>
  <c r="D72" i="5"/>
  <c r="J71" i="5"/>
  <c r="I71" i="5"/>
  <c r="U69" i="3" s="1"/>
  <c r="H71" i="5"/>
  <c r="E71" i="5"/>
  <c r="F71" i="5" s="1"/>
  <c r="J70" i="5"/>
  <c r="J72" i="5" s="1"/>
  <c r="I70" i="5"/>
  <c r="U68" i="3" s="1"/>
  <c r="H70" i="5"/>
  <c r="G72" i="5"/>
  <c r="E70" i="5"/>
  <c r="F70" i="5" s="1"/>
  <c r="H69" i="5"/>
  <c r="E69" i="5"/>
  <c r="F69" i="5" s="1"/>
  <c r="I68" i="5"/>
  <c r="H68" i="5"/>
  <c r="H72" i="5" s="1"/>
  <c r="E68" i="5"/>
  <c r="S67" i="5"/>
  <c r="R67" i="5"/>
  <c r="Q67" i="5"/>
  <c r="P67" i="5"/>
  <c r="O67" i="5"/>
  <c r="N67" i="5"/>
  <c r="M67" i="5"/>
  <c r="L67" i="5"/>
  <c r="K67" i="5"/>
  <c r="D67" i="5"/>
  <c r="J66" i="5"/>
  <c r="I66" i="5"/>
  <c r="H66" i="5"/>
  <c r="G66" i="5"/>
  <c r="E66" i="5"/>
  <c r="F66" i="5" s="1"/>
  <c r="J65" i="5"/>
  <c r="I65" i="5"/>
  <c r="H65" i="5"/>
  <c r="G65" i="5"/>
  <c r="E65" i="5"/>
  <c r="F65" i="5" s="1"/>
  <c r="J64" i="5"/>
  <c r="I64" i="5"/>
  <c r="H64" i="5"/>
  <c r="G64" i="5"/>
  <c r="E64" i="5"/>
  <c r="F64" i="5" s="1"/>
  <c r="J63" i="5"/>
  <c r="J67" i="5" s="1"/>
  <c r="I63" i="5"/>
  <c r="I67" i="5" s="1"/>
  <c r="H63" i="5"/>
  <c r="H67" i="5" s="1"/>
  <c r="G63" i="5"/>
  <c r="G67" i="5" s="1"/>
  <c r="E63" i="5"/>
  <c r="S62" i="5"/>
  <c r="R62" i="5"/>
  <c r="Q62" i="5"/>
  <c r="P62" i="5"/>
  <c r="O62" i="5"/>
  <c r="N62" i="5"/>
  <c r="M62" i="5"/>
  <c r="L62" i="5"/>
  <c r="K62" i="5"/>
  <c r="D62" i="5"/>
  <c r="J61" i="5"/>
  <c r="I61" i="5"/>
  <c r="H61" i="5"/>
  <c r="G61" i="5"/>
  <c r="E61" i="5"/>
  <c r="F61" i="5" s="1"/>
  <c r="J60" i="5"/>
  <c r="I60" i="5"/>
  <c r="H60" i="5"/>
  <c r="G60" i="5"/>
  <c r="E60" i="5"/>
  <c r="F60" i="5" s="1"/>
  <c r="J59" i="5"/>
  <c r="I59" i="5"/>
  <c r="H59" i="5"/>
  <c r="G59" i="5"/>
  <c r="E59" i="5"/>
  <c r="F59" i="5" s="1"/>
  <c r="J58" i="5"/>
  <c r="J62" i="5" s="1"/>
  <c r="I58" i="5"/>
  <c r="I62" i="5" s="1"/>
  <c r="H58" i="5"/>
  <c r="H62" i="5" s="1"/>
  <c r="G58" i="5"/>
  <c r="G62" i="5" s="1"/>
  <c r="E58" i="5"/>
  <c r="S57" i="5"/>
  <c r="R57" i="5"/>
  <c r="Q57" i="5"/>
  <c r="P57" i="5"/>
  <c r="O57" i="5"/>
  <c r="N57" i="5"/>
  <c r="M57" i="5"/>
  <c r="L57" i="5"/>
  <c r="K57" i="5"/>
  <c r="D57" i="5"/>
  <c r="J56" i="5"/>
  <c r="I56" i="5"/>
  <c r="U54" i="3" s="1"/>
  <c r="H56" i="5"/>
  <c r="G56" i="5"/>
  <c r="E56" i="5"/>
  <c r="F56" i="5" s="1"/>
  <c r="J55" i="5"/>
  <c r="I55" i="5"/>
  <c r="U53" i="3" s="1"/>
  <c r="H55" i="5"/>
  <c r="G55" i="5"/>
  <c r="E55" i="5"/>
  <c r="F55" i="5" s="1"/>
  <c r="J54" i="5"/>
  <c r="I54" i="5"/>
  <c r="U52" i="3" s="1"/>
  <c r="H54" i="5"/>
  <c r="G54" i="5"/>
  <c r="E54" i="5"/>
  <c r="F54" i="5" s="1"/>
  <c r="J53" i="5"/>
  <c r="J57" i="5" s="1"/>
  <c r="I53" i="5"/>
  <c r="H53" i="5"/>
  <c r="H57" i="5" s="1"/>
  <c r="G53" i="5"/>
  <c r="G57" i="5" s="1"/>
  <c r="E53" i="5"/>
  <c r="S52" i="5"/>
  <c r="R52" i="5"/>
  <c r="Q52" i="5"/>
  <c r="P52" i="5"/>
  <c r="O52" i="5"/>
  <c r="N52" i="5"/>
  <c r="M52" i="5"/>
  <c r="L52" i="5"/>
  <c r="K52" i="5"/>
  <c r="D52" i="5"/>
  <c r="J51" i="5"/>
  <c r="I51" i="5"/>
  <c r="H51" i="5"/>
  <c r="G51" i="5"/>
  <c r="E51" i="5"/>
  <c r="F51" i="5" s="1"/>
  <c r="J50" i="5"/>
  <c r="I50" i="5"/>
  <c r="H50" i="5"/>
  <c r="G50" i="5"/>
  <c r="E50" i="5"/>
  <c r="F50" i="5" s="1"/>
  <c r="J49" i="5"/>
  <c r="I49" i="5"/>
  <c r="G49" i="5"/>
  <c r="E49" i="5"/>
  <c r="F49" i="5" s="1"/>
  <c r="J48" i="5"/>
  <c r="J52" i="5" s="1"/>
  <c r="I48" i="5"/>
  <c r="I52" i="5" s="1"/>
  <c r="H48" i="5"/>
  <c r="H52" i="5" s="1"/>
  <c r="G48" i="5"/>
  <c r="G52" i="5" s="1"/>
  <c r="E48" i="5"/>
  <c r="S47" i="5"/>
  <c r="R47" i="5"/>
  <c r="Q47" i="5"/>
  <c r="P47" i="5"/>
  <c r="O47" i="5"/>
  <c r="N47" i="5"/>
  <c r="M47" i="5"/>
  <c r="L47" i="5"/>
  <c r="K47" i="5"/>
  <c r="D47" i="5"/>
  <c r="J46" i="5"/>
  <c r="I46" i="5"/>
  <c r="H46" i="5"/>
  <c r="G46" i="5"/>
  <c r="E46" i="5"/>
  <c r="F46" i="5" s="1"/>
  <c r="J45" i="5"/>
  <c r="I45" i="5"/>
  <c r="H45" i="5"/>
  <c r="G45" i="5"/>
  <c r="E45" i="5"/>
  <c r="F45" i="5" s="1"/>
  <c r="J44" i="5"/>
  <c r="I44" i="5"/>
  <c r="H44" i="5"/>
  <c r="G44" i="5"/>
  <c r="E44" i="5"/>
  <c r="F44" i="5" s="1"/>
  <c r="J43" i="5"/>
  <c r="J47" i="5" s="1"/>
  <c r="I43" i="5"/>
  <c r="I47" i="5" s="1"/>
  <c r="H43" i="5"/>
  <c r="H47" i="5" s="1"/>
  <c r="G43" i="5"/>
  <c r="G47" i="5" s="1"/>
  <c r="E43" i="5"/>
  <c r="S42" i="5"/>
  <c r="R42" i="5"/>
  <c r="Q42" i="5"/>
  <c r="P42" i="5"/>
  <c r="O42" i="5"/>
  <c r="N42" i="5"/>
  <c r="M42" i="5"/>
  <c r="L42" i="5"/>
  <c r="K42" i="5"/>
  <c r="D42" i="5"/>
  <c r="J41" i="5"/>
  <c r="I41" i="5"/>
  <c r="U39" i="3" s="1"/>
  <c r="H41" i="5"/>
  <c r="G41" i="5"/>
  <c r="E41" i="5"/>
  <c r="F41" i="5" s="1"/>
  <c r="J40" i="5"/>
  <c r="I40" i="5"/>
  <c r="U38" i="3" s="1"/>
  <c r="H40" i="5"/>
  <c r="G40" i="5"/>
  <c r="E40" i="5"/>
  <c r="F40" i="5" s="1"/>
  <c r="J39" i="5"/>
  <c r="I39" i="5"/>
  <c r="U37" i="3" s="1"/>
  <c r="H39" i="5"/>
  <c r="G39" i="5"/>
  <c r="E39" i="5"/>
  <c r="F39" i="5" s="1"/>
  <c r="J38" i="5"/>
  <c r="J42" i="5" s="1"/>
  <c r="I38" i="5"/>
  <c r="H38" i="5"/>
  <c r="H42" i="5" s="1"/>
  <c r="G38" i="5"/>
  <c r="G42" i="5" s="1"/>
  <c r="E38" i="5"/>
  <c r="S37" i="5"/>
  <c r="R37" i="5"/>
  <c r="Q37" i="5"/>
  <c r="P37" i="5"/>
  <c r="O37" i="5"/>
  <c r="N37" i="5"/>
  <c r="M37" i="5"/>
  <c r="L37" i="5"/>
  <c r="K37" i="5"/>
  <c r="D37" i="5"/>
  <c r="J36" i="5"/>
  <c r="I36" i="5"/>
  <c r="H36" i="5"/>
  <c r="G36" i="5"/>
  <c r="E36" i="5"/>
  <c r="F36" i="5" s="1"/>
  <c r="J35" i="5"/>
  <c r="I35" i="5"/>
  <c r="H35" i="5"/>
  <c r="G35" i="5"/>
  <c r="E35" i="5"/>
  <c r="F35" i="5" s="1"/>
  <c r="J34" i="5"/>
  <c r="I34" i="5"/>
  <c r="H34" i="5"/>
  <c r="G34" i="5"/>
  <c r="E34" i="5"/>
  <c r="F34" i="5" s="1"/>
  <c r="J33" i="5"/>
  <c r="J37" i="5" s="1"/>
  <c r="I33" i="5"/>
  <c r="I37" i="5" s="1"/>
  <c r="H33" i="5"/>
  <c r="H37" i="5" s="1"/>
  <c r="G33" i="5"/>
  <c r="G37" i="5" s="1"/>
  <c r="E33" i="5"/>
  <c r="S32" i="5"/>
  <c r="R32" i="5"/>
  <c r="Q32" i="5"/>
  <c r="P32" i="5"/>
  <c r="O32" i="5"/>
  <c r="N32" i="5"/>
  <c r="M32" i="5"/>
  <c r="L32" i="5"/>
  <c r="K32" i="5"/>
  <c r="D32" i="5"/>
  <c r="J31" i="5"/>
  <c r="I31" i="5"/>
  <c r="U29" i="3" s="1"/>
  <c r="H31" i="5"/>
  <c r="G31" i="5"/>
  <c r="E31" i="5"/>
  <c r="F31" i="5" s="1"/>
  <c r="J30" i="5"/>
  <c r="I30" i="5"/>
  <c r="U28" i="3" s="1"/>
  <c r="H30" i="5"/>
  <c r="G30" i="5"/>
  <c r="E30" i="5"/>
  <c r="F30" i="5" s="1"/>
  <c r="J29" i="5"/>
  <c r="I29" i="5"/>
  <c r="H29" i="5"/>
  <c r="H32" i="5" s="1"/>
  <c r="G29" i="5"/>
  <c r="E29" i="5"/>
  <c r="F29" i="5" s="1"/>
  <c r="J28" i="5"/>
  <c r="J32" i="5" s="1"/>
  <c r="G28" i="5"/>
  <c r="G32" i="5" s="1"/>
  <c r="E28" i="5"/>
  <c r="S27" i="5"/>
  <c r="R27" i="5"/>
  <c r="Q27" i="5"/>
  <c r="P27" i="5"/>
  <c r="O27" i="5"/>
  <c r="N27" i="5"/>
  <c r="M27" i="5"/>
  <c r="L27" i="5"/>
  <c r="K27" i="5"/>
  <c r="D27" i="5"/>
  <c r="J26" i="5"/>
  <c r="I26" i="5"/>
  <c r="H26" i="5"/>
  <c r="G26" i="5"/>
  <c r="E26" i="5"/>
  <c r="F26" i="5" s="1"/>
  <c r="J25" i="5"/>
  <c r="I25" i="5"/>
  <c r="H25" i="5"/>
  <c r="G25" i="5"/>
  <c r="E25" i="5"/>
  <c r="F25" i="5" s="1"/>
  <c r="J24" i="5"/>
  <c r="I24" i="5"/>
  <c r="H24" i="5"/>
  <c r="G24" i="5"/>
  <c r="E24" i="5"/>
  <c r="F24" i="5" s="1"/>
  <c r="J23" i="5"/>
  <c r="J27" i="5" s="1"/>
  <c r="I23" i="5"/>
  <c r="I27" i="5" s="1"/>
  <c r="H23" i="5"/>
  <c r="H27" i="5" s="1"/>
  <c r="G23" i="5"/>
  <c r="G27" i="5" s="1"/>
  <c r="E23" i="5"/>
  <c r="S22" i="5"/>
  <c r="R22" i="5"/>
  <c r="Q22" i="5"/>
  <c r="P22" i="5"/>
  <c r="O22" i="5"/>
  <c r="N22" i="5"/>
  <c r="M22" i="5"/>
  <c r="L22" i="5"/>
  <c r="K22" i="5"/>
  <c r="D22" i="5"/>
  <c r="J21" i="5"/>
  <c r="I21" i="5"/>
  <c r="U19" i="3" s="1"/>
  <c r="H21" i="5"/>
  <c r="G21" i="5"/>
  <c r="E21" i="5"/>
  <c r="F21" i="5" s="1"/>
  <c r="J20" i="5"/>
  <c r="I20" i="5"/>
  <c r="U18" i="3" s="1"/>
  <c r="H20" i="5"/>
  <c r="G20" i="5"/>
  <c r="E20" i="5"/>
  <c r="F20" i="5" s="1"/>
  <c r="J19" i="5"/>
  <c r="I19" i="5"/>
  <c r="U17" i="3" s="1"/>
  <c r="H19" i="5"/>
  <c r="G19" i="5"/>
  <c r="E19" i="5"/>
  <c r="F19" i="5" s="1"/>
  <c r="J18" i="5"/>
  <c r="J22" i="5" s="1"/>
  <c r="I18" i="5"/>
  <c r="H18" i="5"/>
  <c r="H22" i="5" s="1"/>
  <c r="G18" i="5"/>
  <c r="G22" i="5" s="1"/>
  <c r="E18" i="5"/>
  <c r="S17" i="5"/>
  <c r="R17" i="5"/>
  <c r="Q17" i="5"/>
  <c r="P17" i="5"/>
  <c r="O17" i="5"/>
  <c r="N17" i="5"/>
  <c r="M17" i="5"/>
  <c r="L17" i="5"/>
  <c r="K17" i="5"/>
  <c r="D17" i="5"/>
  <c r="J16" i="5"/>
  <c r="I16" i="5"/>
  <c r="H16" i="5"/>
  <c r="G16" i="5"/>
  <c r="E16" i="5"/>
  <c r="F16" i="5" s="1"/>
  <c r="J15" i="5"/>
  <c r="I15" i="5"/>
  <c r="U13" i="3" s="1"/>
  <c r="H15" i="5"/>
  <c r="G15" i="5"/>
  <c r="E15" i="5"/>
  <c r="F15" i="5" s="1"/>
  <c r="J14" i="5"/>
  <c r="I14" i="5"/>
  <c r="H14" i="5"/>
  <c r="G14" i="5"/>
  <c r="E14" i="5"/>
  <c r="F14" i="5" s="1"/>
  <c r="J13" i="5"/>
  <c r="J17" i="5" s="1"/>
  <c r="I13" i="5"/>
  <c r="I17" i="5" s="1"/>
  <c r="U15" i="3" s="1"/>
  <c r="H13" i="5"/>
  <c r="H17" i="5" s="1"/>
  <c r="G13" i="5"/>
  <c r="G17" i="5" s="1"/>
  <c r="E13" i="5"/>
  <c r="S12" i="5"/>
  <c r="R12" i="5"/>
  <c r="Q12" i="5"/>
  <c r="P12" i="5"/>
  <c r="O12" i="5"/>
  <c r="N12" i="5"/>
  <c r="M12" i="5"/>
  <c r="L12" i="5"/>
  <c r="K12" i="5"/>
  <c r="D12" i="5"/>
  <c r="J11" i="5"/>
  <c r="I11" i="5"/>
  <c r="U9" i="3" s="1"/>
  <c r="H11" i="5"/>
  <c r="G11" i="5"/>
  <c r="E11" i="5"/>
  <c r="F11" i="5" s="1"/>
  <c r="J10" i="5"/>
  <c r="I10" i="5"/>
  <c r="U8" i="3" s="1"/>
  <c r="H10" i="5"/>
  <c r="G10" i="5"/>
  <c r="E10" i="5"/>
  <c r="F10" i="5" s="1"/>
  <c r="J9" i="5"/>
  <c r="I9" i="5"/>
  <c r="U7" i="3" s="1"/>
  <c r="H9" i="5"/>
  <c r="G9" i="5"/>
  <c r="E9" i="5"/>
  <c r="F9" i="5" s="1"/>
  <c r="J8" i="5"/>
  <c r="J12" i="5" s="1"/>
  <c r="I8" i="5"/>
  <c r="H8" i="5"/>
  <c r="H12" i="5" s="1"/>
  <c r="G8" i="5"/>
  <c r="G12" i="5" s="1"/>
  <c r="E8" i="5"/>
  <c r="R84" i="3"/>
  <c r="N84" i="3"/>
  <c r="L84" i="3"/>
  <c r="J84" i="3"/>
  <c r="H84" i="3"/>
  <c r="F84" i="3"/>
  <c r="D84" i="3"/>
  <c r="R83" i="3"/>
  <c r="P83" i="3"/>
  <c r="N83" i="3"/>
  <c r="L83" i="3"/>
  <c r="J83" i="3"/>
  <c r="H83" i="3"/>
  <c r="F83" i="3"/>
  <c r="D83" i="3"/>
  <c r="T83" i="3" s="1"/>
  <c r="C83" i="3"/>
  <c r="R82" i="3"/>
  <c r="P82" i="3"/>
  <c r="N82" i="3"/>
  <c r="L82" i="3"/>
  <c r="J82" i="3"/>
  <c r="H82" i="3"/>
  <c r="F82" i="3"/>
  <c r="D82" i="3"/>
  <c r="T82" i="3" s="1"/>
  <c r="C82" i="3"/>
  <c r="R81" i="3"/>
  <c r="R85" i="3" s="1"/>
  <c r="P81" i="3"/>
  <c r="N81" i="3"/>
  <c r="N85" i="3" s="1"/>
  <c r="L81" i="3"/>
  <c r="L85" i="3" s="1"/>
  <c r="J81" i="3"/>
  <c r="J85" i="3" s="1"/>
  <c r="H81" i="3"/>
  <c r="H85" i="3" s="1"/>
  <c r="F81" i="3"/>
  <c r="F85" i="3" s="1"/>
  <c r="D81" i="3"/>
  <c r="C81" i="3"/>
  <c r="R80" i="3"/>
  <c r="P80" i="3"/>
  <c r="N80" i="3"/>
  <c r="L80" i="3"/>
  <c r="J80" i="3"/>
  <c r="H80" i="3"/>
  <c r="F80" i="3"/>
  <c r="D80" i="3"/>
  <c r="T80" i="3" s="1"/>
  <c r="C80" i="3"/>
  <c r="T79" i="3"/>
  <c r="C79" i="3"/>
  <c r="T78" i="3"/>
  <c r="C78" i="3"/>
  <c r="T77" i="3"/>
  <c r="C77" i="3"/>
  <c r="T76" i="3"/>
  <c r="C76" i="3"/>
  <c r="R75" i="3"/>
  <c r="P75" i="3"/>
  <c r="N75" i="3"/>
  <c r="L75" i="3"/>
  <c r="J75" i="3"/>
  <c r="H75" i="3"/>
  <c r="F75" i="3"/>
  <c r="D75" i="3"/>
  <c r="T75" i="3" s="1"/>
  <c r="C75" i="3"/>
  <c r="T74" i="3"/>
  <c r="C74" i="3"/>
  <c r="T73" i="3"/>
  <c r="C73" i="3"/>
  <c r="T72" i="3"/>
  <c r="C72" i="3"/>
  <c r="T71" i="3"/>
  <c r="C71" i="3"/>
  <c r="R70" i="3"/>
  <c r="P70" i="3"/>
  <c r="N70" i="3"/>
  <c r="L70" i="3"/>
  <c r="J70" i="3"/>
  <c r="H70" i="3"/>
  <c r="F70" i="3"/>
  <c r="D70" i="3"/>
  <c r="T70" i="3" s="1"/>
  <c r="C70" i="3"/>
  <c r="T69" i="3"/>
  <c r="S69" i="3"/>
  <c r="Q69" i="3"/>
  <c r="O69" i="3"/>
  <c r="M69" i="3"/>
  <c r="K69" i="3"/>
  <c r="I69" i="3"/>
  <c r="G69" i="3"/>
  <c r="E69" i="3"/>
  <c r="T68" i="3"/>
  <c r="C68" i="3"/>
  <c r="T67" i="3"/>
  <c r="C67" i="3"/>
  <c r="T66" i="3"/>
  <c r="C66" i="3"/>
  <c r="R65" i="3"/>
  <c r="P65" i="3"/>
  <c r="N65" i="3"/>
  <c r="L65" i="3"/>
  <c r="J65" i="3"/>
  <c r="H65" i="3"/>
  <c r="F65" i="3"/>
  <c r="D65" i="3"/>
  <c r="T65" i="3" s="1"/>
  <c r="C65" i="3"/>
  <c r="T64" i="3"/>
  <c r="C64" i="3"/>
  <c r="T63" i="3"/>
  <c r="C63" i="3"/>
  <c r="T62" i="3"/>
  <c r="C62" i="3"/>
  <c r="T61" i="3"/>
  <c r="C61" i="3"/>
  <c r="R60" i="3"/>
  <c r="P60" i="3"/>
  <c r="N60" i="3"/>
  <c r="L60" i="3"/>
  <c r="J60" i="3"/>
  <c r="H60" i="3"/>
  <c r="F60" i="3"/>
  <c r="D60" i="3"/>
  <c r="T60" i="3" s="1"/>
  <c r="C60" i="3"/>
  <c r="U60" i="3" s="1"/>
  <c r="T59" i="3"/>
  <c r="C59" i="3"/>
  <c r="U59" i="3" s="1"/>
  <c r="T58" i="3"/>
  <c r="C58" i="3"/>
  <c r="U58" i="3" s="1"/>
  <c r="T57" i="3"/>
  <c r="C57" i="3"/>
  <c r="U57" i="3" s="1"/>
  <c r="T56" i="3"/>
  <c r="C56" i="3"/>
  <c r="U56" i="3" s="1"/>
  <c r="R55" i="3"/>
  <c r="S55" i="3" s="1"/>
  <c r="P55" i="3"/>
  <c r="Q55" i="3" s="1"/>
  <c r="N55" i="3"/>
  <c r="O55" i="3" s="1"/>
  <c r="L55" i="3"/>
  <c r="M55" i="3" s="1"/>
  <c r="J55" i="3"/>
  <c r="K55" i="3" s="1"/>
  <c r="H55" i="3"/>
  <c r="I55" i="3" s="1"/>
  <c r="F55" i="3"/>
  <c r="G55" i="3" s="1"/>
  <c r="D55" i="3"/>
  <c r="T54" i="3"/>
  <c r="S54" i="3"/>
  <c r="Q54" i="3"/>
  <c r="O54" i="3"/>
  <c r="M54" i="3"/>
  <c r="K54" i="3"/>
  <c r="I54" i="3"/>
  <c r="G54" i="3"/>
  <c r="E54" i="3"/>
  <c r="T53" i="3"/>
  <c r="S53" i="3"/>
  <c r="Q53" i="3"/>
  <c r="O53" i="3"/>
  <c r="M53" i="3"/>
  <c r="K53" i="3"/>
  <c r="I53" i="3"/>
  <c r="G53" i="3"/>
  <c r="E53" i="3"/>
  <c r="T52" i="3"/>
  <c r="S52" i="3"/>
  <c r="Q52" i="3"/>
  <c r="O52" i="3"/>
  <c r="M52" i="3"/>
  <c r="K52" i="3"/>
  <c r="I52" i="3"/>
  <c r="G52" i="3"/>
  <c r="E52" i="3"/>
  <c r="T51" i="3"/>
  <c r="R50" i="3"/>
  <c r="N50" i="3"/>
  <c r="L50" i="3"/>
  <c r="J50" i="3"/>
  <c r="H50" i="3"/>
  <c r="F50" i="3"/>
  <c r="D50" i="3"/>
  <c r="P49" i="3"/>
  <c r="C49" i="3"/>
  <c r="T48" i="3"/>
  <c r="C48" i="3"/>
  <c r="T47" i="3"/>
  <c r="C47" i="3"/>
  <c r="T46" i="3"/>
  <c r="C46" i="3"/>
  <c r="R45" i="3"/>
  <c r="P45" i="3"/>
  <c r="N45" i="3"/>
  <c r="L45" i="3"/>
  <c r="J45" i="3"/>
  <c r="H45" i="3"/>
  <c r="F45" i="3"/>
  <c r="D45" i="3"/>
  <c r="T45" i="3" s="1"/>
  <c r="C45" i="3"/>
  <c r="U45" i="3" s="1"/>
  <c r="T44" i="3"/>
  <c r="C44" i="3"/>
  <c r="U44" i="3" s="1"/>
  <c r="T43" i="3"/>
  <c r="C43" i="3"/>
  <c r="T42" i="3"/>
  <c r="C42" i="3"/>
  <c r="U42" i="3" s="1"/>
  <c r="T41" i="3"/>
  <c r="C41" i="3"/>
  <c r="R40" i="3"/>
  <c r="P40" i="3"/>
  <c r="N40" i="3"/>
  <c r="L40" i="3"/>
  <c r="J40" i="3"/>
  <c r="H40" i="3"/>
  <c r="F40" i="3"/>
  <c r="D40" i="3"/>
  <c r="T40" i="3" s="1"/>
  <c r="C40" i="3"/>
  <c r="T39" i="3"/>
  <c r="C39" i="3"/>
  <c r="T38" i="3"/>
  <c r="C38" i="3"/>
  <c r="T37" i="3"/>
  <c r="C37" i="3"/>
  <c r="T36" i="3"/>
  <c r="C36" i="3"/>
  <c r="R35" i="3"/>
  <c r="S35" i="3" s="1"/>
  <c r="P35" i="3"/>
  <c r="Q35" i="3" s="1"/>
  <c r="N35" i="3"/>
  <c r="O35" i="3" s="1"/>
  <c r="L35" i="3"/>
  <c r="M35" i="3" s="1"/>
  <c r="J35" i="3"/>
  <c r="K35" i="3" s="1"/>
  <c r="H35" i="3"/>
  <c r="I35" i="3" s="1"/>
  <c r="F35" i="3"/>
  <c r="G35" i="3" s="1"/>
  <c r="D35" i="3"/>
  <c r="T34" i="3"/>
  <c r="S34" i="3"/>
  <c r="Q34" i="3"/>
  <c r="O34" i="3"/>
  <c r="M34" i="3"/>
  <c r="K34" i="3"/>
  <c r="I34" i="3"/>
  <c r="G34" i="3"/>
  <c r="E34" i="3"/>
  <c r="T33" i="3"/>
  <c r="S33" i="3"/>
  <c r="Q33" i="3"/>
  <c r="O33" i="3"/>
  <c r="M33" i="3"/>
  <c r="K33" i="3"/>
  <c r="I33" i="3"/>
  <c r="G33" i="3"/>
  <c r="E33" i="3"/>
  <c r="T32" i="3"/>
  <c r="S32" i="3"/>
  <c r="Q32" i="3"/>
  <c r="O32" i="3"/>
  <c r="M32" i="3"/>
  <c r="K32" i="3"/>
  <c r="I32" i="3"/>
  <c r="G32" i="3"/>
  <c r="E32" i="3"/>
  <c r="T31" i="3"/>
  <c r="S31" i="3"/>
  <c r="Q31" i="3"/>
  <c r="O31" i="3"/>
  <c r="M31" i="3"/>
  <c r="K31" i="3"/>
  <c r="I31" i="3"/>
  <c r="G31" i="3"/>
  <c r="E31" i="3"/>
  <c r="R30" i="3"/>
  <c r="P30" i="3"/>
  <c r="N30" i="3"/>
  <c r="L30" i="3"/>
  <c r="J30" i="3"/>
  <c r="H30" i="3"/>
  <c r="F30" i="3"/>
  <c r="D30" i="3"/>
  <c r="T30" i="3" s="1"/>
  <c r="C30" i="3"/>
  <c r="T29" i="3"/>
  <c r="S29" i="3"/>
  <c r="Q29" i="3"/>
  <c r="O29" i="3"/>
  <c r="M29" i="3"/>
  <c r="K29" i="3"/>
  <c r="I29" i="3"/>
  <c r="G29" i="3"/>
  <c r="E29" i="3"/>
  <c r="T28" i="3"/>
  <c r="S28" i="3"/>
  <c r="Q28" i="3"/>
  <c r="O28" i="3"/>
  <c r="M28" i="3"/>
  <c r="K28" i="3"/>
  <c r="G28" i="3"/>
  <c r="E28" i="3"/>
  <c r="T27" i="3"/>
  <c r="S27" i="3"/>
  <c r="Q27" i="3"/>
  <c r="O27" i="3"/>
  <c r="M27" i="3"/>
  <c r="K27" i="3"/>
  <c r="I27" i="3"/>
  <c r="G27" i="3"/>
  <c r="E27" i="3"/>
  <c r="T26" i="3"/>
  <c r="S26" i="3"/>
  <c r="Q26" i="3"/>
  <c r="O26" i="3"/>
  <c r="M26" i="3"/>
  <c r="K26" i="3"/>
  <c r="I26" i="3"/>
  <c r="G26" i="3"/>
  <c r="E26" i="3"/>
  <c r="R25" i="3"/>
  <c r="P25" i="3"/>
  <c r="N25" i="3"/>
  <c r="L25" i="3"/>
  <c r="J25" i="3"/>
  <c r="H25" i="3"/>
  <c r="F25" i="3"/>
  <c r="D25" i="3"/>
  <c r="T25" i="3" s="1"/>
  <c r="C25" i="3"/>
  <c r="T24" i="3"/>
  <c r="C24" i="3"/>
  <c r="T23" i="3"/>
  <c r="C23" i="3"/>
  <c r="T22" i="3"/>
  <c r="C22" i="3"/>
  <c r="T21" i="3"/>
  <c r="C21" i="3"/>
  <c r="R20" i="3"/>
  <c r="P20" i="3"/>
  <c r="N20" i="3"/>
  <c r="L20" i="3"/>
  <c r="J20" i="3"/>
  <c r="H20" i="3"/>
  <c r="F20" i="3"/>
  <c r="D20" i="3"/>
  <c r="T20" i="3" s="1"/>
  <c r="C20" i="3"/>
  <c r="T19" i="3"/>
  <c r="C19" i="3"/>
  <c r="T18" i="3"/>
  <c r="C18" i="3"/>
  <c r="T17" i="3"/>
  <c r="C17" i="3"/>
  <c r="T16" i="3"/>
  <c r="C16" i="3"/>
  <c r="R15" i="3"/>
  <c r="P15" i="3"/>
  <c r="N15" i="3"/>
  <c r="L15" i="3"/>
  <c r="J15" i="3"/>
  <c r="H15" i="3"/>
  <c r="F15" i="3"/>
  <c r="D15" i="3"/>
  <c r="T15" i="3" s="1"/>
  <c r="C15" i="3"/>
  <c r="T14" i="3"/>
  <c r="C14" i="3"/>
  <c r="T13" i="3"/>
  <c r="C13" i="3"/>
  <c r="T12" i="3"/>
  <c r="C12" i="3"/>
  <c r="T11" i="3"/>
  <c r="C11" i="3"/>
  <c r="R10" i="3"/>
  <c r="P10" i="3"/>
  <c r="N10" i="3"/>
  <c r="L10" i="3"/>
  <c r="J10" i="3"/>
  <c r="H10" i="3"/>
  <c r="F10" i="3"/>
  <c r="D10" i="3"/>
  <c r="T10" i="3" s="1"/>
  <c r="C10" i="3"/>
  <c r="T9" i="3"/>
  <c r="C9" i="3"/>
  <c r="T8" i="3"/>
  <c r="C8" i="3"/>
  <c r="T7" i="3"/>
  <c r="C7" i="3"/>
  <c r="T6" i="3"/>
  <c r="C6" i="3"/>
  <c r="M484" i="2"/>
  <c r="K484" i="2"/>
  <c r="I484" i="2"/>
  <c r="G484" i="2"/>
  <c r="M483" i="2"/>
  <c r="K483" i="2"/>
  <c r="I483" i="2"/>
  <c r="G483" i="2"/>
  <c r="Q483" i="2" s="1"/>
  <c r="M482" i="2"/>
  <c r="K482" i="2"/>
  <c r="I482" i="2"/>
  <c r="G482" i="2"/>
  <c r="M481" i="2"/>
  <c r="M485" i="2" s="1"/>
  <c r="K481" i="2"/>
  <c r="I481" i="2"/>
  <c r="I485" i="2" s="1"/>
  <c r="G481" i="2"/>
  <c r="M479" i="2"/>
  <c r="K479" i="2"/>
  <c r="I479" i="2"/>
  <c r="G479" i="2"/>
  <c r="Q479" i="2" s="1"/>
  <c r="M478" i="2"/>
  <c r="K478" i="2"/>
  <c r="I478" i="2"/>
  <c r="G478" i="2"/>
  <c r="Q478" i="2" s="1"/>
  <c r="M477" i="2"/>
  <c r="K477" i="2"/>
  <c r="I477" i="2"/>
  <c r="G477" i="2"/>
  <c r="M476" i="2"/>
  <c r="M480" i="2" s="1"/>
  <c r="K476" i="2"/>
  <c r="I476" i="2"/>
  <c r="G476" i="2"/>
  <c r="M474" i="2"/>
  <c r="K474" i="2"/>
  <c r="I474" i="2"/>
  <c r="G474" i="2"/>
  <c r="Q474" i="2" s="1"/>
  <c r="M473" i="2"/>
  <c r="K473" i="2"/>
  <c r="I473" i="2"/>
  <c r="G473" i="2"/>
  <c r="Q473" i="2" s="1"/>
  <c r="M472" i="2"/>
  <c r="K472" i="2"/>
  <c r="I472" i="2"/>
  <c r="G472" i="2"/>
  <c r="M471" i="2"/>
  <c r="M475" i="2" s="1"/>
  <c r="K471" i="2"/>
  <c r="I471" i="2"/>
  <c r="G471" i="2"/>
  <c r="M469" i="2"/>
  <c r="K469" i="2"/>
  <c r="F469" i="2" s="1"/>
  <c r="N469" i="2" s="1"/>
  <c r="I469" i="2"/>
  <c r="G469" i="2"/>
  <c r="Q469" i="2" s="1"/>
  <c r="M468" i="2"/>
  <c r="K468" i="2"/>
  <c r="I468" i="2"/>
  <c r="G468" i="2"/>
  <c r="Q468" i="2" s="1"/>
  <c r="M467" i="2"/>
  <c r="K467" i="2"/>
  <c r="I467" i="2"/>
  <c r="G467" i="2"/>
  <c r="M466" i="2"/>
  <c r="M470" i="2" s="1"/>
  <c r="K466" i="2"/>
  <c r="I466" i="2"/>
  <c r="I470" i="2" s="1"/>
  <c r="Q470" i="2" s="1"/>
  <c r="G466" i="2"/>
  <c r="M464" i="2"/>
  <c r="K464" i="2"/>
  <c r="I464" i="2"/>
  <c r="G464" i="2"/>
  <c r="M463" i="2"/>
  <c r="K463" i="2"/>
  <c r="I463" i="2"/>
  <c r="G463" i="2"/>
  <c r="Q463" i="2" s="1"/>
  <c r="M462" i="2"/>
  <c r="K462" i="2"/>
  <c r="I462" i="2"/>
  <c r="G462" i="2"/>
  <c r="O461" i="2"/>
  <c r="M461" i="2"/>
  <c r="M465" i="2" s="1"/>
  <c r="K461" i="2"/>
  <c r="I461" i="2"/>
  <c r="G461" i="2"/>
  <c r="F461" i="2"/>
  <c r="M459" i="2"/>
  <c r="K459" i="2"/>
  <c r="I459" i="2"/>
  <c r="G459" i="2"/>
  <c r="Q459" i="2" s="1"/>
  <c r="O458" i="2"/>
  <c r="M458" i="2"/>
  <c r="K458" i="2"/>
  <c r="S458" i="2" s="1"/>
  <c r="I458" i="2"/>
  <c r="G458" i="2"/>
  <c r="Q458" i="2" s="1"/>
  <c r="F458" i="2"/>
  <c r="M457" i="2"/>
  <c r="K457" i="2"/>
  <c r="I457" i="2"/>
  <c r="G457" i="2"/>
  <c r="Q457" i="2" s="1"/>
  <c r="M456" i="2"/>
  <c r="M460" i="2" s="1"/>
  <c r="K456" i="2"/>
  <c r="I456" i="2"/>
  <c r="I460" i="2" s="1"/>
  <c r="G456" i="2"/>
  <c r="O455" i="2"/>
  <c r="M455" i="2"/>
  <c r="K455" i="2"/>
  <c r="S455" i="2" s="1"/>
  <c r="I455" i="2"/>
  <c r="G455" i="2"/>
  <c r="Q455" i="2" s="1"/>
  <c r="F455" i="2"/>
  <c r="S454" i="2"/>
  <c r="Q454" i="2"/>
  <c r="F454" i="2"/>
  <c r="S453" i="2"/>
  <c r="Q453" i="2"/>
  <c r="F453" i="2"/>
  <c r="S452" i="2"/>
  <c r="Q452" i="2"/>
  <c r="F452" i="2"/>
  <c r="S451" i="2"/>
  <c r="Q451" i="2"/>
  <c r="F451" i="2"/>
  <c r="O450" i="2"/>
  <c r="M450" i="2"/>
  <c r="K450" i="2"/>
  <c r="I450" i="2"/>
  <c r="G450" i="2"/>
  <c r="F450" i="2"/>
  <c r="S449" i="2"/>
  <c r="Q449" i="2"/>
  <c r="F449" i="2"/>
  <c r="S448" i="2"/>
  <c r="Q448" i="2"/>
  <c r="F448" i="2"/>
  <c r="S447" i="2"/>
  <c r="Q447" i="2"/>
  <c r="F447" i="2"/>
  <c r="S446" i="2"/>
  <c r="Q446" i="2"/>
  <c r="F446" i="2"/>
  <c r="O445" i="2"/>
  <c r="M445" i="2"/>
  <c r="K445" i="2"/>
  <c r="S445" i="2" s="1"/>
  <c r="I445" i="2"/>
  <c r="G445" i="2"/>
  <c r="Q445" i="2" s="1"/>
  <c r="F445" i="2"/>
  <c r="S444" i="2"/>
  <c r="Q444" i="2"/>
  <c r="F444" i="2"/>
  <c r="S443" i="2"/>
  <c r="Q443" i="2"/>
  <c r="F443" i="2"/>
  <c r="S442" i="2"/>
  <c r="Q442" i="2"/>
  <c r="F442" i="2"/>
  <c r="S441" i="2"/>
  <c r="Q441" i="2"/>
  <c r="F441" i="2"/>
  <c r="O440" i="2"/>
  <c r="M440" i="2"/>
  <c r="K440" i="2"/>
  <c r="I440" i="2"/>
  <c r="G440" i="2"/>
  <c r="F440" i="2"/>
  <c r="S439" i="2"/>
  <c r="Q439" i="2"/>
  <c r="F439" i="2"/>
  <c r="S438" i="2"/>
  <c r="Q438" i="2"/>
  <c r="F438" i="2"/>
  <c r="S437" i="2"/>
  <c r="Q437" i="2"/>
  <c r="F437" i="2"/>
  <c r="S436" i="2"/>
  <c r="Q436" i="2"/>
  <c r="F436" i="2"/>
  <c r="O435" i="2"/>
  <c r="M435" i="2"/>
  <c r="K435" i="2"/>
  <c r="S435" i="2" s="1"/>
  <c r="I435" i="2"/>
  <c r="G435" i="2"/>
  <c r="Q435" i="2" s="1"/>
  <c r="F435" i="2"/>
  <c r="S434" i="2"/>
  <c r="Q434" i="2"/>
  <c r="F434" i="2"/>
  <c r="S433" i="2"/>
  <c r="Q433" i="2"/>
  <c r="F433" i="2"/>
  <c r="S432" i="2"/>
  <c r="Q432" i="2"/>
  <c r="F432" i="2"/>
  <c r="S431" i="2"/>
  <c r="Q431" i="2"/>
  <c r="F431" i="2"/>
  <c r="O430" i="2"/>
  <c r="M430" i="2"/>
  <c r="K430" i="2"/>
  <c r="S430" i="2" s="1"/>
  <c r="I430" i="2"/>
  <c r="G430" i="2"/>
  <c r="Q430" i="2" s="1"/>
  <c r="F430" i="2"/>
  <c r="S429" i="2"/>
  <c r="Q429" i="2"/>
  <c r="F429" i="2"/>
  <c r="S428" i="2"/>
  <c r="Q428" i="2"/>
  <c r="F428" i="2"/>
  <c r="S427" i="2"/>
  <c r="Q427" i="2"/>
  <c r="F427" i="2"/>
  <c r="S426" i="2"/>
  <c r="Q426" i="2"/>
  <c r="F426" i="2"/>
  <c r="O425" i="2"/>
  <c r="M425" i="2"/>
  <c r="K425" i="2"/>
  <c r="S425" i="2" s="1"/>
  <c r="I425" i="2"/>
  <c r="G425" i="2"/>
  <c r="Q425" i="2" s="1"/>
  <c r="F425" i="2"/>
  <c r="S424" i="2"/>
  <c r="Q424" i="2"/>
  <c r="F424" i="2"/>
  <c r="S423" i="2"/>
  <c r="Q423" i="2"/>
  <c r="F423" i="2"/>
  <c r="S422" i="2"/>
  <c r="Q422" i="2"/>
  <c r="F422" i="2"/>
  <c r="S421" i="2"/>
  <c r="Q421" i="2"/>
  <c r="F421" i="2"/>
  <c r="O420" i="2"/>
  <c r="M420" i="2"/>
  <c r="K420" i="2"/>
  <c r="I420" i="2"/>
  <c r="G420" i="2"/>
  <c r="F420" i="2"/>
  <c r="S419" i="2"/>
  <c r="Q419" i="2"/>
  <c r="F419" i="2"/>
  <c r="S418" i="2"/>
  <c r="Q418" i="2"/>
  <c r="F418" i="2"/>
  <c r="S417" i="2"/>
  <c r="Q417" i="2"/>
  <c r="F417" i="2"/>
  <c r="S416" i="2"/>
  <c r="Q416" i="2"/>
  <c r="F416" i="2"/>
  <c r="O415" i="2"/>
  <c r="M415" i="2"/>
  <c r="K415" i="2"/>
  <c r="S415" i="2" s="1"/>
  <c r="I415" i="2"/>
  <c r="G415" i="2"/>
  <c r="Q415" i="2" s="1"/>
  <c r="F415" i="2"/>
  <c r="S414" i="2"/>
  <c r="Q414" i="2"/>
  <c r="F414" i="2"/>
  <c r="S413" i="2"/>
  <c r="Q413" i="2"/>
  <c r="F413" i="2"/>
  <c r="S412" i="2"/>
  <c r="Q412" i="2"/>
  <c r="F412" i="2"/>
  <c r="S411" i="2"/>
  <c r="Q411" i="2"/>
  <c r="F411" i="2"/>
  <c r="O410" i="2"/>
  <c r="M410" i="2"/>
  <c r="K410" i="2"/>
  <c r="I410" i="2"/>
  <c r="G410" i="2"/>
  <c r="F410" i="2"/>
  <c r="T409" i="2"/>
  <c r="S409" i="2"/>
  <c r="Q409" i="2"/>
  <c r="P409" i="2"/>
  <c r="N409" i="2"/>
  <c r="L409" i="2"/>
  <c r="J409" i="2"/>
  <c r="H409" i="2"/>
  <c r="S408" i="2"/>
  <c r="Q408" i="2"/>
  <c r="F408" i="2"/>
  <c r="S407" i="2"/>
  <c r="Q407" i="2"/>
  <c r="F407" i="2"/>
  <c r="S406" i="2"/>
  <c r="Q406" i="2"/>
  <c r="F406" i="2"/>
  <c r="O405" i="2"/>
  <c r="M405" i="2"/>
  <c r="K405" i="2"/>
  <c r="S405" i="2" s="1"/>
  <c r="I405" i="2"/>
  <c r="G405" i="2"/>
  <c r="Q405" i="2" s="1"/>
  <c r="F405" i="2"/>
  <c r="S404" i="2"/>
  <c r="Q404" i="2"/>
  <c r="F404" i="2"/>
  <c r="S403" i="2"/>
  <c r="Q403" i="2"/>
  <c r="F403" i="2"/>
  <c r="S402" i="2"/>
  <c r="Q402" i="2"/>
  <c r="F402" i="2"/>
  <c r="S401" i="2"/>
  <c r="Q401" i="2"/>
  <c r="F401" i="2"/>
  <c r="O400" i="2"/>
  <c r="M400" i="2"/>
  <c r="K400" i="2"/>
  <c r="S400" i="2" s="1"/>
  <c r="I400" i="2"/>
  <c r="G400" i="2"/>
  <c r="Q400" i="2" s="1"/>
  <c r="F400" i="2"/>
  <c r="S399" i="2"/>
  <c r="Q399" i="2"/>
  <c r="F399" i="2"/>
  <c r="S398" i="2"/>
  <c r="Q398" i="2"/>
  <c r="F398" i="2"/>
  <c r="S397" i="2"/>
  <c r="Q397" i="2"/>
  <c r="F397" i="2"/>
  <c r="S396" i="2"/>
  <c r="Q396" i="2"/>
  <c r="F396" i="2"/>
  <c r="O395" i="2"/>
  <c r="M395" i="2"/>
  <c r="K395" i="2"/>
  <c r="S395" i="2" s="1"/>
  <c r="I395" i="2"/>
  <c r="G395" i="2"/>
  <c r="Q395" i="2" s="1"/>
  <c r="F395" i="2"/>
  <c r="S394" i="2"/>
  <c r="Q394" i="2"/>
  <c r="F394" i="2"/>
  <c r="S393" i="2"/>
  <c r="Q393" i="2"/>
  <c r="F393" i="2"/>
  <c r="S392" i="2"/>
  <c r="Q392" i="2"/>
  <c r="F392" i="2"/>
  <c r="S391" i="2"/>
  <c r="Q391" i="2"/>
  <c r="F391" i="2"/>
  <c r="O390" i="2"/>
  <c r="M390" i="2"/>
  <c r="K390" i="2"/>
  <c r="I390" i="2"/>
  <c r="G390" i="2"/>
  <c r="F390" i="2"/>
  <c r="S389" i="2"/>
  <c r="Q389" i="2"/>
  <c r="F389" i="2"/>
  <c r="S388" i="2"/>
  <c r="Q388" i="2"/>
  <c r="F388" i="2"/>
  <c r="S387" i="2"/>
  <c r="Q387" i="2"/>
  <c r="F387" i="2"/>
  <c r="S386" i="2"/>
  <c r="Q386" i="2"/>
  <c r="F386" i="2"/>
  <c r="O385" i="2"/>
  <c r="M385" i="2"/>
  <c r="K385" i="2"/>
  <c r="S385" i="2" s="1"/>
  <c r="I385" i="2"/>
  <c r="G385" i="2"/>
  <c r="Q385" i="2" s="1"/>
  <c r="F385" i="2"/>
  <c r="S384" i="2"/>
  <c r="Q384" i="2"/>
  <c r="F384" i="2"/>
  <c r="S383" i="2"/>
  <c r="Q383" i="2"/>
  <c r="F383" i="2"/>
  <c r="S382" i="2"/>
  <c r="Q382" i="2"/>
  <c r="F382" i="2"/>
  <c r="S381" i="2"/>
  <c r="Q381" i="2"/>
  <c r="F381" i="2"/>
  <c r="O380" i="2"/>
  <c r="M380" i="2"/>
  <c r="K380" i="2"/>
  <c r="I380" i="2"/>
  <c r="G380" i="2"/>
  <c r="F380" i="2"/>
  <c r="S379" i="2"/>
  <c r="T379" i="2" s="1"/>
  <c r="Q379" i="2"/>
  <c r="R379" i="2" s="1"/>
  <c r="P379" i="2"/>
  <c r="N379" i="2"/>
  <c r="L379" i="2"/>
  <c r="J379" i="2"/>
  <c r="H379" i="2"/>
  <c r="S378" i="2"/>
  <c r="Q378" i="2"/>
  <c r="F378" i="2"/>
  <c r="S377" i="2"/>
  <c r="Q377" i="2"/>
  <c r="F377" i="2"/>
  <c r="S376" i="2"/>
  <c r="Q376" i="2"/>
  <c r="F376" i="2"/>
  <c r="O375" i="2"/>
  <c r="M375" i="2"/>
  <c r="K375" i="2"/>
  <c r="S375" i="2" s="1"/>
  <c r="I375" i="2"/>
  <c r="G375" i="2"/>
  <c r="Q375" i="2" s="1"/>
  <c r="F375" i="2"/>
  <c r="S374" i="2"/>
  <c r="Q374" i="2"/>
  <c r="F374" i="2"/>
  <c r="S373" i="2"/>
  <c r="Q373" i="2"/>
  <c r="F373" i="2"/>
  <c r="S372" i="2"/>
  <c r="Q372" i="2"/>
  <c r="F372" i="2"/>
  <c r="S371" i="2"/>
  <c r="Q371" i="2"/>
  <c r="F371" i="2"/>
  <c r="O370" i="2"/>
  <c r="M370" i="2"/>
  <c r="K370" i="2"/>
  <c r="S370" i="2" s="1"/>
  <c r="I370" i="2"/>
  <c r="G370" i="2"/>
  <c r="Q370" i="2" s="1"/>
  <c r="F370" i="2"/>
  <c r="S369" i="2"/>
  <c r="Q369" i="2"/>
  <c r="F369" i="2"/>
  <c r="S368" i="2"/>
  <c r="Q368" i="2"/>
  <c r="F368" i="2"/>
  <c r="S367" i="2"/>
  <c r="Q367" i="2"/>
  <c r="F367" i="2"/>
  <c r="S366" i="2"/>
  <c r="Q366" i="2"/>
  <c r="F366" i="2"/>
  <c r="O365" i="2"/>
  <c r="M365" i="2"/>
  <c r="K365" i="2"/>
  <c r="S365" i="2" s="1"/>
  <c r="I365" i="2"/>
  <c r="G365" i="2"/>
  <c r="Q365" i="2" s="1"/>
  <c r="F365" i="2"/>
  <c r="S364" i="2"/>
  <c r="Q364" i="2"/>
  <c r="F364" i="2"/>
  <c r="S363" i="2"/>
  <c r="Q363" i="2"/>
  <c r="F363" i="2"/>
  <c r="S362" i="2"/>
  <c r="Q362" i="2"/>
  <c r="F362" i="2"/>
  <c r="S361" i="2"/>
  <c r="Q361" i="2"/>
  <c r="F361" i="2"/>
  <c r="O360" i="2"/>
  <c r="M360" i="2"/>
  <c r="K360" i="2"/>
  <c r="I360" i="2"/>
  <c r="G360" i="2"/>
  <c r="F360" i="2"/>
  <c r="S359" i="2"/>
  <c r="Q359" i="2"/>
  <c r="F359" i="2"/>
  <c r="S358" i="2"/>
  <c r="Q358" i="2"/>
  <c r="F358" i="2"/>
  <c r="S357" i="2"/>
  <c r="Q357" i="2"/>
  <c r="F357" i="2"/>
  <c r="S356" i="2"/>
  <c r="Q356" i="2"/>
  <c r="F356" i="2"/>
  <c r="O355" i="2"/>
  <c r="M355" i="2"/>
  <c r="K355" i="2"/>
  <c r="S355" i="2" s="1"/>
  <c r="I355" i="2"/>
  <c r="G355" i="2"/>
  <c r="Q355" i="2" s="1"/>
  <c r="F355" i="2"/>
  <c r="S354" i="2"/>
  <c r="Q354" i="2"/>
  <c r="F354" i="2"/>
  <c r="S353" i="2"/>
  <c r="Q353" i="2"/>
  <c r="F353" i="2"/>
  <c r="S352" i="2"/>
  <c r="Q352" i="2"/>
  <c r="F352" i="2"/>
  <c r="S351" i="2"/>
  <c r="Q351" i="2"/>
  <c r="F351" i="2"/>
  <c r="O350" i="2"/>
  <c r="M350" i="2"/>
  <c r="K350" i="2"/>
  <c r="I350" i="2"/>
  <c r="G350" i="2"/>
  <c r="F350" i="2"/>
  <c r="S349" i="2"/>
  <c r="Q349" i="2"/>
  <c r="F349" i="2"/>
  <c r="S348" i="2"/>
  <c r="Q348" i="2"/>
  <c r="F348" i="2"/>
  <c r="S347" i="2"/>
  <c r="Q347" i="2"/>
  <c r="F347" i="2"/>
  <c r="S346" i="2"/>
  <c r="S350" i="2" s="1"/>
  <c r="Q346" i="2"/>
  <c r="Q350" i="2" s="1"/>
  <c r="F346" i="2"/>
  <c r="O345" i="2"/>
  <c r="M345" i="2"/>
  <c r="K345" i="2"/>
  <c r="S345" i="2" s="1"/>
  <c r="I345" i="2"/>
  <c r="G345" i="2"/>
  <c r="Q345" i="2" s="1"/>
  <c r="F345" i="2"/>
  <c r="S344" i="2"/>
  <c r="Q344" i="2"/>
  <c r="F344" i="2"/>
  <c r="S343" i="2"/>
  <c r="Q343" i="2"/>
  <c r="F343" i="2"/>
  <c r="S342" i="2"/>
  <c r="Q342" i="2"/>
  <c r="F342" i="2"/>
  <c r="S341" i="2"/>
  <c r="Q341" i="2"/>
  <c r="F341" i="2"/>
  <c r="O340" i="2"/>
  <c r="M340" i="2"/>
  <c r="K340" i="2"/>
  <c r="S340" i="2" s="1"/>
  <c r="I340" i="2"/>
  <c r="G340" i="2"/>
  <c r="Q340" i="2" s="1"/>
  <c r="F340" i="2"/>
  <c r="S339" i="2"/>
  <c r="Q339" i="2"/>
  <c r="F339" i="2"/>
  <c r="S338" i="2"/>
  <c r="Q338" i="2"/>
  <c r="F338" i="2"/>
  <c r="S337" i="2"/>
  <c r="Q337" i="2"/>
  <c r="F337" i="2"/>
  <c r="S336" i="2"/>
  <c r="Q336" i="2"/>
  <c r="F336" i="2"/>
  <c r="O335" i="2"/>
  <c r="M335" i="2"/>
  <c r="K335" i="2"/>
  <c r="S335" i="2" s="1"/>
  <c r="I335" i="2"/>
  <c r="G335" i="2"/>
  <c r="Q335" i="2" s="1"/>
  <c r="S334" i="2"/>
  <c r="T334" i="2" s="1"/>
  <c r="Q334" i="2"/>
  <c r="R334" i="2" s="1"/>
  <c r="P334" i="2"/>
  <c r="N334" i="2"/>
  <c r="L334" i="2"/>
  <c r="J334" i="2"/>
  <c r="H334" i="2"/>
  <c r="S333" i="2"/>
  <c r="T333" i="2" s="1"/>
  <c r="Q333" i="2"/>
  <c r="R333" i="2" s="1"/>
  <c r="P333" i="2"/>
  <c r="N333" i="2"/>
  <c r="L333" i="2"/>
  <c r="J333" i="2"/>
  <c r="H333" i="2"/>
  <c r="S332" i="2"/>
  <c r="T332" i="2" s="1"/>
  <c r="Q332" i="2"/>
  <c r="R332" i="2" s="1"/>
  <c r="P332" i="2"/>
  <c r="N332" i="2"/>
  <c r="L332" i="2"/>
  <c r="J332" i="2"/>
  <c r="H332" i="2"/>
  <c r="S331" i="2"/>
  <c r="T331" i="2" s="1"/>
  <c r="Q331" i="2"/>
  <c r="R331" i="2" s="1"/>
  <c r="P331" i="2"/>
  <c r="N331" i="2"/>
  <c r="L331" i="2"/>
  <c r="J331" i="2"/>
  <c r="H331" i="2"/>
  <c r="O330" i="2"/>
  <c r="M330" i="2"/>
  <c r="K330" i="2"/>
  <c r="I330" i="2"/>
  <c r="G330" i="2"/>
  <c r="S329" i="2"/>
  <c r="T329" i="2" s="1"/>
  <c r="Q329" i="2"/>
  <c r="R329" i="2" s="1"/>
  <c r="P329" i="2"/>
  <c r="N329" i="2"/>
  <c r="L329" i="2"/>
  <c r="J329" i="2"/>
  <c r="H329" i="2"/>
  <c r="S328" i="2"/>
  <c r="Q328" i="2"/>
  <c r="P328" i="2"/>
  <c r="N328" i="2"/>
  <c r="L328" i="2"/>
  <c r="J328" i="2"/>
  <c r="H328" i="2"/>
  <c r="S327" i="2"/>
  <c r="T327" i="2" s="1"/>
  <c r="Q327" i="2"/>
  <c r="R327" i="2" s="1"/>
  <c r="P327" i="2"/>
  <c r="N327" i="2"/>
  <c r="L327" i="2"/>
  <c r="J327" i="2"/>
  <c r="H327" i="2"/>
  <c r="S326" i="2"/>
  <c r="T326" i="2" s="1"/>
  <c r="Q326" i="2"/>
  <c r="R326" i="2" s="1"/>
  <c r="P326" i="2"/>
  <c r="N326" i="2"/>
  <c r="L326" i="2"/>
  <c r="J326" i="2"/>
  <c r="H326" i="2"/>
  <c r="O325" i="2"/>
  <c r="M325" i="2"/>
  <c r="K325" i="2"/>
  <c r="S325" i="2" s="1"/>
  <c r="I325" i="2"/>
  <c r="G325" i="2"/>
  <c r="Q325" i="2" s="1"/>
  <c r="S324" i="2"/>
  <c r="T324" i="2" s="1"/>
  <c r="Q324" i="2"/>
  <c r="R324" i="2" s="1"/>
  <c r="P324" i="2"/>
  <c r="N324" i="2"/>
  <c r="L324" i="2"/>
  <c r="J324" i="2"/>
  <c r="H324" i="2"/>
  <c r="S323" i="2"/>
  <c r="T323" i="2" s="1"/>
  <c r="Q323" i="2"/>
  <c r="R323" i="2" s="1"/>
  <c r="P323" i="2"/>
  <c r="N323" i="2"/>
  <c r="L323" i="2"/>
  <c r="J323" i="2"/>
  <c r="H323" i="2"/>
  <c r="S322" i="2"/>
  <c r="T322" i="2" s="1"/>
  <c r="Q322" i="2"/>
  <c r="R322" i="2" s="1"/>
  <c r="P322" i="2"/>
  <c r="N322" i="2"/>
  <c r="L322" i="2"/>
  <c r="J322" i="2"/>
  <c r="H322" i="2"/>
  <c r="S321" i="2"/>
  <c r="T321" i="2" s="1"/>
  <c r="Q321" i="2"/>
  <c r="R321" i="2" s="1"/>
  <c r="P321" i="2"/>
  <c r="N321" i="2"/>
  <c r="L321" i="2"/>
  <c r="J321" i="2"/>
  <c r="H321" i="2"/>
  <c r="O320" i="2"/>
  <c r="M320" i="2"/>
  <c r="K320" i="2"/>
  <c r="I320" i="2"/>
  <c r="G320" i="2"/>
  <c r="S319" i="2"/>
  <c r="T319" i="2" s="1"/>
  <c r="Q319" i="2"/>
  <c r="R319" i="2" s="1"/>
  <c r="P319" i="2"/>
  <c r="N319" i="2"/>
  <c r="L319" i="2"/>
  <c r="J319" i="2"/>
  <c r="H319" i="2"/>
  <c r="S318" i="2"/>
  <c r="T318" i="2" s="1"/>
  <c r="Q318" i="2"/>
  <c r="R318" i="2" s="1"/>
  <c r="P318" i="2"/>
  <c r="N318" i="2"/>
  <c r="L318" i="2"/>
  <c r="J318" i="2"/>
  <c r="H318" i="2"/>
  <c r="S317" i="2"/>
  <c r="T317" i="2" s="1"/>
  <c r="Q317" i="2"/>
  <c r="R317" i="2" s="1"/>
  <c r="P317" i="2"/>
  <c r="N317" i="2"/>
  <c r="L317" i="2"/>
  <c r="J317" i="2"/>
  <c r="H317" i="2"/>
  <c r="S316" i="2"/>
  <c r="Q316" i="2"/>
  <c r="P316" i="2"/>
  <c r="N316" i="2"/>
  <c r="L316" i="2"/>
  <c r="J316" i="2"/>
  <c r="H316" i="2"/>
  <c r="O315" i="2"/>
  <c r="M315" i="2"/>
  <c r="K315" i="2"/>
  <c r="S315" i="2" s="1"/>
  <c r="I315" i="2"/>
  <c r="G315" i="2"/>
  <c r="Q315" i="2" s="1"/>
  <c r="S314" i="2"/>
  <c r="T314" i="2" s="1"/>
  <c r="Q314" i="2"/>
  <c r="R314" i="2" s="1"/>
  <c r="P314" i="2"/>
  <c r="N314" i="2"/>
  <c r="L314" i="2"/>
  <c r="J314" i="2"/>
  <c r="H314" i="2"/>
  <c r="S313" i="2"/>
  <c r="T313" i="2" s="1"/>
  <c r="Q313" i="2"/>
  <c r="R313" i="2" s="1"/>
  <c r="P313" i="2"/>
  <c r="N313" i="2"/>
  <c r="L313" i="2"/>
  <c r="J313" i="2"/>
  <c r="H313" i="2"/>
  <c r="S312" i="2"/>
  <c r="T312" i="2" s="1"/>
  <c r="Q312" i="2"/>
  <c r="R312" i="2" s="1"/>
  <c r="P312" i="2"/>
  <c r="N312" i="2"/>
  <c r="L312" i="2"/>
  <c r="J312" i="2"/>
  <c r="H312" i="2"/>
  <c r="S311" i="2"/>
  <c r="T311" i="2" s="1"/>
  <c r="Q311" i="2"/>
  <c r="R311" i="2" s="1"/>
  <c r="P311" i="2"/>
  <c r="N311" i="2"/>
  <c r="L311" i="2"/>
  <c r="J311" i="2"/>
  <c r="H311" i="2"/>
  <c r="O310" i="2"/>
  <c r="M310" i="2"/>
  <c r="K310" i="2"/>
  <c r="S310" i="2" s="1"/>
  <c r="I310" i="2"/>
  <c r="G310" i="2"/>
  <c r="Q310" i="2" s="1"/>
  <c r="S309" i="2"/>
  <c r="T309" i="2" s="1"/>
  <c r="Q309" i="2"/>
  <c r="R309" i="2" s="1"/>
  <c r="P309" i="2"/>
  <c r="N309" i="2"/>
  <c r="L309" i="2"/>
  <c r="J309" i="2"/>
  <c r="H309" i="2"/>
  <c r="S308" i="2"/>
  <c r="T308" i="2" s="1"/>
  <c r="Q308" i="2"/>
  <c r="R308" i="2" s="1"/>
  <c r="P308" i="2"/>
  <c r="N308" i="2"/>
  <c r="L308" i="2"/>
  <c r="J308" i="2"/>
  <c r="H308" i="2"/>
  <c r="S307" i="2"/>
  <c r="T307" i="2" s="1"/>
  <c r="Q307" i="2"/>
  <c r="R307" i="2" s="1"/>
  <c r="P307" i="2"/>
  <c r="N307" i="2"/>
  <c r="L307" i="2"/>
  <c r="J307" i="2"/>
  <c r="H307" i="2"/>
  <c r="S306" i="2"/>
  <c r="T306" i="2" s="1"/>
  <c r="Q306" i="2"/>
  <c r="R306" i="2" s="1"/>
  <c r="P306" i="2"/>
  <c r="N306" i="2"/>
  <c r="L306" i="2"/>
  <c r="J306" i="2"/>
  <c r="H306" i="2"/>
  <c r="O305" i="2"/>
  <c r="M305" i="2"/>
  <c r="K305" i="2"/>
  <c r="S305" i="2" s="1"/>
  <c r="I305" i="2"/>
  <c r="G305" i="2"/>
  <c r="Q305" i="2" s="1"/>
  <c r="F305" i="2"/>
  <c r="S304" i="2"/>
  <c r="Q304" i="2"/>
  <c r="F304" i="2"/>
  <c r="S303" i="2"/>
  <c r="Q303" i="2"/>
  <c r="F303" i="2"/>
  <c r="S302" i="2"/>
  <c r="Q302" i="2"/>
  <c r="F302" i="2"/>
  <c r="S301" i="2"/>
  <c r="Q301" i="2"/>
  <c r="F301" i="2"/>
  <c r="O300" i="2"/>
  <c r="M300" i="2"/>
  <c r="K300" i="2"/>
  <c r="I300" i="2"/>
  <c r="G300" i="2"/>
  <c r="F300" i="2"/>
  <c r="S299" i="2"/>
  <c r="Q299" i="2"/>
  <c r="F299" i="2"/>
  <c r="S298" i="2"/>
  <c r="Q298" i="2"/>
  <c r="F298" i="2"/>
  <c r="S297" i="2"/>
  <c r="Q297" i="2"/>
  <c r="F297" i="2"/>
  <c r="S296" i="2"/>
  <c r="Q296" i="2"/>
  <c r="F296" i="2"/>
  <c r="O295" i="2"/>
  <c r="M295" i="2"/>
  <c r="K295" i="2"/>
  <c r="S295" i="2" s="1"/>
  <c r="I295" i="2"/>
  <c r="G295" i="2"/>
  <c r="Q295" i="2" s="1"/>
  <c r="F295" i="2"/>
  <c r="S294" i="2"/>
  <c r="Q294" i="2"/>
  <c r="F294" i="2"/>
  <c r="S293" i="2"/>
  <c r="Q293" i="2"/>
  <c r="F293" i="2"/>
  <c r="S292" i="2"/>
  <c r="Q292" i="2"/>
  <c r="F292" i="2"/>
  <c r="S291" i="2"/>
  <c r="Q291" i="2"/>
  <c r="F291" i="2"/>
  <c r="O290" i="2"/>
  <c r="M290" i="2"/>
  <c r="K290" i="2"/>
  <c r="I290" i="2"/>
  <c r="G290" i="2"/>
  <c r="F290" i="2"/>
  <c r="S289" i="2"/>
  <c r="T289" i="2" s="1"/>
  <c r="Q289" i="2"/>
  <c r="R289" i="2" s="1"/>
  <c r="P289" i="2"/>
  <c r="N289" i="2"/>
  <c r="L289" i="2"/>
  <c r="J289" i="2"/>
  <c r="H289" i="2"/>
  <c r="S288" i="2"/>
  <c r="Q288" i="2"/>
  <c r="F288" i="2"/>
  <c r="S287" i="2"/>
  <c r="Q287" i="2"/>
  <c r="F287" i="2"/>
  <c r="S286" i="2"/>
  <c r="S290" i="2" s="1"/>
  <c r="Q286" i="2"/>
  <c r="Q290" i="2" s="1"/>
  <c r="F286" i="2"/>
  <c r="O285" i="2"/>
  <c r="M285" i="2"/>
  <c r="K285" i="2"/>
  <c r="S285" i="2" s="1"/>
  <c r="I285" i="2"/>
  <c r="G285" i="2"/>
  <c r="Q285" i="2" s="1"/>
  <c r="F285" i="2"/>
  <c r="S284" i="2"/>
  <c r="Q284" i="2"/>
  <c r="F284" i="2"/>
  <c r="S283" i="2"/>
  <c r="Q283" i="2"/>
  <c r="F283" i="2"/>
  <c r="S282" i="2"/>
  <c r="Q282" i="2"/>
  <c r="F282" i="2"/>
  <c r="S281" i="2"/>
  <c r="Q281" i="2"/>
  <c r="F281" i="2"/>
  <c r="O280" i="2"/>
  <c r="M280" i="2"/>
  <c r="K280" i="2"/>
  <c r="S280" i="2" s="1"/>
  <c r="I280" i="2"/>
  <c r="G280" i="2"/>
  <c r="Q280" i="2" s="1"/>
  <c r="F280" i="2"/>
  <c r="S279" i="2"/>
  <c r="Q279" i="2"/>
  <c r="F279" i="2"/>
  <c r="S278" i="2"/>
  <c r="Q278" i="2"/>
  <c r="F278" i="2"/>
  <c r="S277" i="2"/>
  <c r="Q277" i="2"/>
  <c r="F277" i="2"/>
  <c r="S276" i="2"/>
  <c r="Q276" i="2"/>
  <c r="F276" i="2"/>
  <c r="M275" i="2"/>
  <c r="K275" i="2"/>
  <c r="I275" i="2"/>
  <c r="G275" i="2"/>
  <c r="Q275" i="2" s="1"/>
  <c r="Q274" i="2"/>
  <c r="O274" i="2"/>
  <c r="F274" i="2"/>
  <c r="Q273" i="2"/>
  <c r="O273" i="2"/>
  <c r="F273" i="2"/>
  <c r="Q272" i="2"/>
  <c r="O272" i="2"/>
  <c r="F272" i="2"/>
  <c r="Q271" i="2"/>
  <c r="O271" i="2"/>
  <c r="F271" i="2"/>
  <c r="M270" i="2"/>
  <c r="K270" i="2"/>
  <c r="I270" i="2"/>
  <c r="G270" i="2"/>
  <c r="Q269" i="2"/>
  <c r="O269" i="2"/>
  <c r="F269" i="2"/>
  <c r="Q268" i="2"/>
  <c r="Q270" i="2" s="1"/>
  <c r="O268" i="2"/>
  <c r="F268" i="2"/>
  <c r="Q267" i="2"/>
  <c r="O267" i="2"/>
  <c r="F267" i="2"/>
  <c r="Q266" i="2"/>
  <c r="O266" i="2"/>
  <c r="F266" i="2"/>
  <c r="M265" i="2"/>
  <c r="K265" i="2"/>
  <c r="I265" i="2"/>
  <c r="G265" i="2"/>
  <c r="Q265" i="2" s="1"/>
  <c r="Q264" i="2"/>
  <c r="O264" i="2"/>
  <c r="F264" i="2"/>
  <c r="Q263" i="2"/>
  <c r="O263" i="2"/>
  <c r="F263" i="2"/>
  <c r="Q262" i="2"/>
  <c r="O262" i="2"/>
  <c r="F262" i="2"/>
  <c r="Q261" i="2"/>
  <c r="O261" i="2"/>
  <c r="F261" i="2"/>
  <c r="M260" i="2"/>
  <c r="K260" i="2"/>
  <c r="I260" i="2"/>
  <c r="G260" i="2"/>
  <c r="Q259" i="2"/>
  <c r="O259" i="2"/>
  <c r="F259" i="2"/>
  <c r="Q258" i="2"/>
  <c r="O258" i="2"/>
  <c r="F258" i="2"/>
  <c r="Q257" i="2"/>
  <c r="O257" i="2"/>
  <c r="F257" i="2"/>
  <c r="Q256" i="2"/>
  <c r="Q260" i="2" s="1"/>
  <c r="O256" i="2"/>
  <c r="F256" i="2"/>
  <c r="M255" i="2"/>
  <c r="K255" i="2"/>
  <c r="I255" i="2"/>
  <c r="G255" i="2"/>
  <c r="Q255" i="2" s="1"/>
  <c r="Q254" i="2"/>
  <c r="O254" i="2"/>
  <c r="F254" i="2"/>
  <c r="Q253" i="2"/>
  <c r="O253" i="2"/>
  <c r="F253" i="2"/>
  <c r="Q252" i="2"/>
  <c r="O252" i="2"/>
  <c r="F252" i="2"/>
  <c r="S251" i="2"/>
  <c r="Q251" i="2"/>
  <c r="F251" i="2"/>
  <c r="M250" i="2"/>
  <c r="K250" i="2"/>
  <c r="I250" i="2"/>
  <c r="G250" i="2"/>
  <c r="Q250" i="2" s="1"/>
  <c r="Q249" i="2"/>
  <c r="O249" i="2"/>
  <c r="F249" i="2"/>
  <c r="S248" i="2"/>
  <c r="Q248" i="2"/>
  <c r="F248" i="2"/>
  <c r="Q247" i="2"/>
  <c r="O247" i="2"/>
  <c r="F247" i="2"/>
  <c r="Q246" i="2"/>
  <c r="O246" i="2"/>
  <c r="F246" i="2"/>
  <c r="O245" i="2"/>
  <c r="M245" i="2"/>
  <c r="K245" i="2"/>
  <c r="S245" i="2" s="1"/>
  <c r="I245" i="2"/>
  <c r="F245" i="2" s="1"/>
  <c r="G245" i="2"/>
  <c r="S244" i="2"/>
  <c r="Q244" i="2"/>
  <c r="F244" i="2"/>
  <c r="S243" i="2"/>
  <c r="Q243" i="2"/>
  <c r="F243" i="2"/>
  <c r="S242" i="2"/>
  <c r="Q242" i="2"/>
  <c r="F242" i="2"/>
  <c r="S241" i="2"/>
  <c r="Q241" i="2"/>
  <c r="F241" i="2"/>
  <c r="O240" i="2"/>
  <c r="M240" i="2"/>
  <c r="K240" i="2"/>
  <c r="S240" i="2" s="1"/>
  <c r="I240" i="2"/>
  <c r="Q240" i="2" s="1"/>
  <c r="G240" i="2"/>
  <c r="S239" i="2"/>
  <c r="Q239" i="2"/>
  <c r="F239" i="2"/>
  <c r="S238" i="2"/>
  <c r="Q238" i="2"/>
  <c r="F238" i="2"/>
  <c r="S237" i="2"/>
  <c r="Q237" i="2"/>
  <c r="F237" i="2"/>
  <c r="S236" i="2"/>
  <c r="Q236" i="2"/>
  <c r="F236" i="2"/>
  <c r="O235" i="2"/>
  <c r="M235" i="2"/>
  <c r="K235" i="2"/>
  <c r="S235" i="2" s="1"/>
  <c r="I235" i="2"/>
  <c r="F235" i="2" s="1"/>
  <c r="G235" i="2"/>
  <c r="S234" i="2"/>
  <c r="Q234" i="2"/>
  <c r="F234" i="2"/>
  <c r="S233" i="2"/>
  <c r="Q233" i="2"/>
  <c r="F233" i="2"/>
  <c r="S232" i="2"/>
  <c r="Q232" i="2"/>
  <c r="F232" i="2"/>
  <c r="S231" i="2"/>
  <c r="Q231" i="2"/>
  <c r="F231" i="2"/>
  <c r="O230" i="2"/>
  <c r="M230" i="2"/>
  <c r="K230" i="2"/>
  <c r="S230" i="2" s="1"/>
  <c r="I230" i="2"/>
  <c r="Q230" i="2" s="1"/>
  <c r="G230" i="2"/>
  <c r="S229" i="2"/>
  <c r="Q229" i="2"/>
  <c r="F229" i="2"/>
  <c r="S228" i="2"/>
  <c r="Q228" i="2"/>
  <c r="F228" i="2"/>
  <c r="S227" i="2"/>
  <c r="Q227" i="2"/>
  <c r="F227" i="2"/>
  <c r="S226" i="2"/>
  <c r="Q226" i="2"/>
  <c r="F226" i="2"/>
  <c r="O225" i="2"/>
  <c r="M225" i="2"/>
  <c r="K225" i="2"/>
  <c r="S225" i="2" s="1"/>
  <c r="I225" i="2"/>
  <c r="G225" i="2"/>
  <c r="S224" i="2"/>
  <c r="Q224" i="2"/>
  <c r="F224" i="2"/>
  <c r="S223" i="2"/>
  <c r="Q223" i="2"/>
  <c r="F223" i="2"/>
  <c r="S222" i="2"/>
  <c r="Q222" i="2"/>
  <c r="F222" i="2"/>
  <c r="S221" i="2"/>
  <c r="Q221" i="2"/>
  <c r="F221" i="2"/>
  <c r="O220" i="2"/>
  <c r="M220" i="2"/>
  <c r="K220" i="2"/>
  <c r="S220" i="2" s="1"/>
  <c r="I220" i="2"/>
  <c r="G220" i="2"/>
  <c r="Q220" i="2" s="1"/>
  <c r="S219" i="2"/>
  <c r="Q219" i="2"/>
  <c r="F219" i="2"/>
  <c r="S218" i="2"/>
  <c r="Q218" i="2"/>
  <c r="F218" i="2"/>
  <c r="S217" i="2"/>
  <c r="Q217" i="2"/>
  <c r="F217" i="2"/>
  <c r="S216" i="2"/>
  <c r="Q216" i="2"/>
  <c r="F216" i="2"/>
  <c r="O215" i="2"/>
  <c r="M215" i="2"/>
  <c r="K215" i="2"/>
  <c r="S215" i="2" s="1"/>
  <c r="I215" i="2"/>
  <c r="G215" i="2"/>
  <c r="Q215" i="2" s="1"/>
  <c r="F215" i="2"/>
  <c r="S214" i="2"/>
  <c r="Q214" i="2"/>
  <c r="F214" i="2"/>
  <c r="S213" i="2"/>
  <c r="Q213" i="2"/>
  <c r="F213" i="2"/>
  <c r="S212" i="2"/>
  <c r="Q212" i="2"/>
  <c r="F212" i="2"/>
  <c r="S211" i="2"/>
  <c r="Q211" i="2"/>
  <c r="F211" i="2"/>
  <c r="O210" i="2"/>
  <c r="M210" i="2"/>
  <c r="K210" i="2"/>
  <c r="I210" i="2"/>
  <c r="G210" i="2"/>
  <c r="F210" i="2"/>
  <c r="S209" i="2"/>
  <c r="Q209" i="2"/>
  <c r="F209" i="2"/>
  <c r="S208" i="2"/>
  <c r="Q208" i="2"/>
  <c r="F208" i="2"/>
  <c r="S207" i="2"/>
  <c r="Q207" i="2"/>
  <c r="F207" i="2"/>
  <c r="S206" i="2"/>
  <c r="Q206" i="2"/>
  <c r="F206" i="2"/>
  <c r="O205" i="2"/>
  <c r="M205" i="2"/>
  <c r="K205" i="2"/>
  <c r="S205" i="2" s="1"/>
  <c r="I205" i="2"/>
  <c r="G205" i="2"/>
  <c r="Q205" i="2" s="1"/>
  <c r="F205" i="2"/>
  <c r="S204" i="2"/>
  <c r="Q204" i="2"/>
  <c r="F204" i="2"/>
  <c r="S203" i="2"/>
  <c r="Q203" i="2"/>
  <c r="F203" i="2"/>
  <c r="S202" i="2"/>
  <c r="Q202" i="2"/>
  <c r="F202" i="2"/>
  <c r="S201" i="2"/>
  <c r="Q201" i="2"/>
  <c r="F201" i="2"/>
  <c r="O200" i="2"/>
  <c r="M200" i="2"/>
  <c r="K200" i="2"/>
  <c r="I200" i="2"/>
  <c r="G200" i="2"/>
  <c r="F200" i="2"/>
  <c r="S199" i="2"/>
  <c r="Q199" i="2"/>
  <c r="F199" i="2"/>
  <c r="S198" i="2"/>
  <c r="Q198" i="2"/>
  <c r="F198" i="2"/>
  <c r="S197" i="2"/>
  <c r="Q197" i="2"/>
  <c r="F197" i="2"/>
  <c r="S196" i="2"/>
  <c r="Q196" i="2"/>
  <c r="F196" i="2"/>
  <c r="O195" i="2"/>
  <c r="M195" i="2"/>
  <c r="K195" i="2"/>
  <c r="S195" i="2" s="1"/>
  <c r="I195" i="2"/>
  <c r="G195" i="2"/>
  <c r="Q195" i="2" s="1"/>
  <c r="F195" i="2"/>
  <c r="S194" i="2"/>
  <c r="Q194" i="2"/>
  <c r="F194" i="2"/>
  <c r="S193" i="2"/>
  <c r="Q193" i="2"/>
  <c r="F193" i="2"/>
  <c r="S192" i="2"/>
  <c r="Q192" i="2"/>
  <c r="F192" i="2"/>
  <c r="S191" i="2"/>
  <c r="Q191" i="2"/>
  <c r="F191" i="2"/>
  <c r="O190" i="2"/>
  <c r="M190" i="2"/>
  <c r="K190" i="2"/>
  <c r="S190" i="2" s="1"/>
  <c r="I190" i="2"/>
  <c r="G190" i="2"/>
  <c r="Q190" i="2" s="1"/>
  <c r="F190" i="2"/>
  <c r="S189" i="2"/>
  <c r="Q189" i="2"/>
  <c r="F189" i="2"/>
  <c r="S188" i="2"/>
  <c r="Q188" i="2"/>
  <c r="F188" i="2"/>
  <c r="S187" i="2"/>
  <c r="Q187" i="2"/>
  <c r="F187" i="2"/>
  <c r="S186" i="2"/>
  <c r="Q186" i="2"/>
  <c r="F186" i="2"/>
  <c r="O185" i="2"/>
  <c r="P185" i="2" s="1"/>
  <c r="M185" i="2"/>
  <c r="N185" i="2" s="1"/>
  <c r="K185" i="2"/>
  <c r="I185" i="2"/>
  <c r="J185" i="2" s="1"/>
  <c r="G185" i="2"/>
  <c r="S184" i="2"/>
  <c r="T184" i="2" s="1"/>
  <c r="Q184" i="2"/>
  <c r="R184" i="2" s="1"/>
  <c r="P184" i="2"/>
  <c r="N184" i="2"/>
  <c r="L184" i="2"/>
  <c r="J184" i="2"/>
  <c r="H184" i="2"/>
  <c r="S183" i="2"/>
  <c r="T183" i="2" s="1"/>
  <c r="Q183" i="2"/>
  <c r="R183" i="2" s="1"/>
  <c r="P183" i="2"/>
  <c r="N183" i="2"/>
  <c r="L183" i="2"/>
  <c r="J183" i="2"/>
  <c r="H183" i="2"/>
  <c r="S182" i="2"/>
  <c r="T182" i="2" s="1"/>
  <c r="Q182" i="2"/>
  <c r="R182" i="2" s="1"/>
  <c r="P182" i="2"/>
  <c r="N182" i="2"/>
  <c r="L182" i="2"/>
  <c r="J182" i="2"/>
  <c r="H182" i="2"/>
  <c r="S181" i="2"/>
  <c r="T181" i="2" s="1"/>
  <c r="Q181" i="2"/>
  <c r="R181" i="2" s="1"/>
  <c r="P181" i="2"/>
  <c r="N181" i="2"/>
  <c r="L181" i="2"/>
  <c r="J181" i="2"/>
  <c r="H181" i="2"/>
  <c r="T180" i="2"/>
  <c r="R180" i="2"/>
  <c r="O180" i="2"/>
  <c r="P180" i="2" s="1"/>
  <c r="M180" i="2"/>
  <c r="N180" i="2" s="1"/>
  <c r="K180" i="2"/>
  <c r="L180" i="2" s="1"/>
  <c r="I180" i="2"/>
  <c r="J180" i="2" s="1"/>
  <c r="G180" i="2"/>
  <c r="H180" i="2" s="1"/>
  <c r="S179" i="2"/>
  <c r="T179" i="2" s="1"/>
  <c r="Q179" i="2"/>
  <c r="R179" i="2" s="1"/>
  <c r="P179" i="2"/>
  <c r="N179" i="2"/>
  <c r="L179" i="2"/>
  <c r="J179" i="2"/>
  <c r="H179" i="2"/>
  <c r="S178" i="2"/>
  <c r="T178" i="2" s="1"/>
  <c r="Q178" i="2"/>
  <c r="R178" i="2" s="1"/>
  <c r="P178" i="2"/>
  <c r="N178" i="2"/>
  <c r="L178" i="2"/>
  <c r="J178" i="2"/>
  <c r="H178" i="2"/>
  <c r="S177" i="2"/>
  <c r="T177" i="2" s="1"/>
  <c r="Q177" i="2"/>
  <c r="R177" i="2" s="1"/>
  <c r="P177" i="2"/>
  <c r="N177" i="2"/>
  <c r="L177" i="2"/>
  <c r="J177" i="2"/>
  <c r="H177" i="2"/>
  <c r="S176" i="2"/>
  <c r="T176" i="2" s="1"/>
  <c r="Q176" i="2"/>
  <c r="R176" i="2" s="1"/>
  <c r="P176" i="2"/>
  <c r="N176" i="2"/>
  <c r="L176" i="2"/>
  <c r="J176" i="2"/>
  <c r="H176" i="2"/>
  <c r="O175" i="2"/>
  <c r="P175" i="2" s="1"/>
  <c r="M175" i="2"/>
  <c r="N175" i="2" s="1"/>
  <c r="K175" i="2"/>
  <c r="I175" i="2"/>
  <c r="J175" i="2" s="1"/>
  <c r="G175" i="2"/>
  <c r="S174" i="2"/>
  <c r="T174" i="2" s="1"/>
  <c r="Q174" i="2"/>
  <c r="R174" i="2" s="1"/>
  <c r="P174" i="2"/>
  <c r="N174" i="2"/>
  <c r="L174" i="2"/>
  <c r="J174" i="2"/>
  <c r="H174" i="2"/>
  <c r="S173" i="2"/>
  <c r="T173" i="2" s="1"/>
  <c r="Q173" i="2"/>
  <c r="R173" i="2" s="1"/>
  <c r="P173" i="2"/>
  <c r="N173" i="2"/>
  <c r="L173" i="2"/>
  <c r="J173" i="2"/>
  <c r="H173" i="2"/>
  <c r="S172" i="2"/>
  <c r="T172" i="2" s="1"/>
  <c r="Q172" i="2"/>
  <c r="R172" i="2" s="1"/>
  <c r="P172" i="2"/>
  <c r="N172" i="2"/>
  <c r="L172" i="2"/>
  <c r="J172" i="2"/>
  <c r="H172" i="2"/>
  <c r="S171" i="2"/>
  <c r="T171" i="2" s="1"/>
  <c r="Q171" i="2"/>
  <c r="R171" i="2" s="1"/>
  <c r="P171" i="2"/>
  <c r="N171" i="2"/>
  <c r="L171" i="2"/>
  <c r="J171" i="2"/>
  <c r="H171" i="2"/>
  <c r="O170" i="2"/>
  <c r="P170" i="2" s="1"/>
  <c r="M170" i="2"/>
  <c r="N170" i="2" s="1"/>
  <c r="K170" i="2"/>
  <c r="L170" i="2" s="1"/>
  <c r="I170" i="2"/>
  <c r="J170" i="2" s="1"/>
  <c r="G170" i="2"/>
  <c r="H170" i="2" s="1"/>
  <c r="S169" i="2"/>
  <c r="T169" i="2" s="1"/>
  <c r="Q169" i="2"/>
  <c r="R169" i="2" s="1"/>
  <c r="P169" i="2"/>
  <c r="N169" i="2"/>
  <c r="L169" i="2"/>
  <c r="J169" i="2"/>
  <c r="H169" i="2"/>
  <c r="S168" i="2"/>
  <c r="T168" i="2" s="1"/>
  <c r="Q168" i="2"/>
  <c r="R168" i="2" s="1"/>
  <c r="P168" i="2"/>
  <c r="N168" i="2"/>
  <c r="L168" i="2"/>
  <c r="J168" i="2"/>
  <c r="H168" i="2"/>
  <c r="S167" i="2"/>
  <c r="T167" i="2" s="1"/>
  <c r="Q167" i="2"/>
  <c r="R167" i="2" s="1"/>
  <c r="P167" i="2"/>
  <c r="N167" i="2"/>
  <c r="L167" i="2"/>
  <c r="J167" i="2"/>
  <c r="H167" i="2"/>
  <c r="S166" i="2"/>
  <c r="Q166" i="2"/>
  <c r="P166" i="2"/>
  <c r="N166" i="2"/>
  <c r="L166" i="2"/>
  <c r="J166" i="2"/>
  <c r="H166" i="2"/>
  <c r="O165" i="2"/>
  <c r="M165" i="2"/>
  <c r="K165" i="2"/>
  <c r="I165" i="2"/>
  <c r="G165" i="2"/>
  <c r="P164" i="2"/>
  <c r="N164" i="2"/>
  <c r="L164" i="2"/>
  <c r="J164" i="2"/>
  <c r="H164" i="2"/>
  <c r="P163" i="2"/>
  <c r="N163" i="2"/>
  <c r="L163" i="2"/>
  <c r="J163" i="2"/>
  <c r="H163" i="2"/>
  <c r="P162" i="2"/>
  <c r="N162" i="2"/>
  <c r="L162" i="2"/>
  <c r="J162" i="2"/>
  <c r="H162" i="2"/>
  <c r="P161" i="2"/>
  <c r="N161" i="2"/>
  <c r="L161" i="2"/>
  <c r="J161" i="2"/>
  <c r="H161" i="2"/>
  <c r="O160" i="2"/>
  <c r="P160" i="2" s="1"/>
  <c r="M160" i="2"/>
  <c r="N160" i="2" s="1"/>
  <c r="K160" i="2"/>
  <c r="I160" i="2"/>
  <c r="J160" i="2" s="1"/>
  <c r="G160" i="2"/>
  <c r="S159" i="2"/>
  <c r="T159" i="2" s="1"/>
  <c r="Q159" i="2"/>
  <c r="R159" i="2" s="1"/>
  <c r="P159" i="2"/>
  <c r="N159" i="2"/>
  <c r="L159" i="2"/>
  <c r="J159" i="2"/>
  <c r="H159" i="2"/>
  <c r="S158" i="2"/>
  <c r="T158" i="2" s="1"/>
  <c r="Q158" i="2"/>
  <c r="R158" i="2" s="1"/>
  <c r="P158" i="2"/>
  <c r="N158" i="2"/>
  <c r="L158" i="2"/>
  <c r="J158" i="2"/>
  <c r="H158" i="2"/>
  <c r="S157" i="2"/>
  <c r="T157" i="2" s="1"/>
  <c r="Q157" i="2"/>
  <c r="R157" i="2" s="1"/>
  <c r="P157" i="2"/>
  <c r="N157" i="2"/>
  <c r="L157" i="2"/>
  <c r="J157" i="2"/>
  <c r="H157" i="2"/>
  <c r="S156" i="2"/>
  <c r="T156" i="2" s="1"/>
  <c r="Q156" i="2"/>
  <c r="R156" i="2" s="1"/>
  <c r="P156" i="2"/>
  <c r="N156" i="2"/>
  <c r="L156" i="2"/>
  <c r="J156" i="2"/>
  <c r="H156" i="2"/>
  <c r="O155" i="2"/>
  <c r="K155" i="2"/>
  <c r="S155" i="2" s="1"/>
  <c r="I155" i="2"/>
  <c r="G155" i="2"/>
  <c r="Q155" i="2" s="1"/>
  <c r="F155" i="2"/>
  <c r="S154" i="2"/>
  <c r="T154" i="2" s="1"/>
  <c r="Q154" i="2"/>
  <c r="R154" i="2" s="1"/>
  <c r="P154" i="2"/>
  <c r="N154" i="2"/>
  <c r="L154" i="2"/>
  <c r="J154" i="2"/>
  <c r="H154" i="2"/>
  <c r="S153" i="2"/>
  <c r="T153" i="2" s="1"/>
  <c r="Q153" i="2"/>
  <c r="R153" i="2" s="1"/>
  <c r="P153" i="2"/>
  <c r="N153" i="2"/>
  <c r="L153" i="2"/>
  <c r="J153" i="2"/>
  <c r="H153" i="2"/>
  <c r="S152" i="2"/>
  <c r="T152" i="2" s="1"/>
  <c r="Q152" i="2"/>
  <c r="R152" i="2" s="1"/>
  <c r="P152" i="2"/>
  <c r="N152" i="2"/>
  <c r="L152" i="2"/>
  <c r="J152" i="2"/>
  <c r="H152" i="2"/>
  <c r="S151" i="2"/>
  <c r="T151" i="2" s="1"/>
  <c r="Q151" i="2"/>
  <c r="R151" i="2" s="1"/>
  <c r="P151" i="2"/>
  <c r="N151" i="2"/>
  <c r="L151" i="2"/>
  <c r="J151" i="2"/>
  <c r="H151" i="2"/>
  <c r="O150" i="2"/>
  <c r="M150" i="2"/>
  <c r="K150" i="2"/>
  <c r="I150" i="2"/>
  <c r="G150" i="2"/>
  <c r="F150" i="2"/>
  <c r="S149" i="2"/>
  <c r="T149" i="2" s="1"/>
  <c r="Q149" i="2"/>
  <c r="R149" i="2" s="1"/>
  <c r="P149" i="2"/>
  <c r="N149" i="2"/>
  <c r="L149" i="2"/>
  <c r="J149" i="2"/>
  <c r="H149" i="2"/>
  <c r="S148" i="2"/>
  <c r="Q148" i="2"/>
  <c r="P148" i="2"/>
  <c r="N148" i="2"/>
  <c r="L148" i="2"/>
  <c r="J148" i="2"/>
  <c r="H148" i="2"/>
  <c r="S147" i="2"/>
  <c r="T147" i="2" s="1"/>
  <c r="Q147" i="2"/>
  <c r="R147" i="2" s="1"/>
  <c r="P147" i="2"/>
  <c r="N147" i="2"/>
  <c r="L147" i="2"/>
  <c r="J147" i="2"/>
  <c r="H147" i="2"/>
  <c r="S146" i="2"/>
  <c r="T146" i="2" s="1"/>
  <c r="Q146" i="2"/>
  <c r="R146" i="2" s="1"/>
  <c r="P146" i="2"/>
  <c r="N146" i="2"/>
  <c r="L146" i="2"/>
  <c r="J146" i="2"/>
  <c r="H146" i="2"/>
  <c r="O145" i="2"/>
  <c r="M145" i="2"/>
  <c r="K145" i="2"/>
  <c r="S145" i="2" s="1"/>
  <c r="I145" i="2"/>
  <c r="G145" i="2"/>
  <c r="Q145" i="2" s="1"/>
  <c r="F145" i="2"/>
  <c r="S144" i="2"/>
  <c r="T144" i="2" s="1"/>
  <c r="Q144" i="2"/>
  <c r="R144" i="2" s="1"/>
  <c r="P144" i="2"/>
  <c r="N144" i="2"/>
  <c r="L144" i="2"/>
  <c r="J144" i="2"/>
  <c r="H144" i="2"/>
  <c r="S143" i="2"/>
  <c r="T143" i="2" s="1"/>
  <c r="Q143" i="2"/>
  <c r="R143" i="2" s="1"/>
  <c r="P143" i="2"/>
  <c r="N143" i="2"/>
  <c r="L143" i="2"/>
  <c r="J143" i="2"/>
  <c r="H143" i="2"/>
  <c r="S142" i="2"/>
  <c r="T142" i="2" s="1"/>
  <c r="Q142" i="2"/>
  <c r="R142" i="2" s="1"/>
  <c r="P142" i="2"/>
  <c r="N142" i="2"/>
  <c r="L142" i="2"/>
  <c r="J142" i="2"/>
  <c r="H142" i="2"/>
  <c r="S141" i="2"/>
  <c r="T141" i="2" s="1"/>
  <c r="Q141" i="2"/>
  <c r="R141" i="2" s="1"/>
  <c r="P141" i="2"/>
  <c r="N141" i="2"/>
  <c r="L141" i="2"/>
  <c r="J141" i="2"/>
  <c r="H141" i="2"/>
  <c r="O140" i="2"/>
  <c r="M140" i="2"/>
  <c r="K140" i="2"/>
  <c r="I140" i="2"/>
  <c r="G140" i="2"/>
  <c r="F140" i="2"/>
  <c r="S139" i="2"/>
  <c r="T139" i="2" s="1"/>
  <c r="Q139" i="2"/>
  <c r="R139" i="2" s="1"/>
  <c r="P139" i="2"/>
  <c r="N139" i="2"/>
  <c r="L139" i="2"/>
  <c r="J139" i="2"/>
  <c r="H139" i="2"/>
  <c r="S138" i="2"/>
  <c r="Q138" i="2"/>
  <c r="F138" i="2"/>
  <c r="S137" i="2"/>
  <c r="Q137" i="2"/>
  <c r="F137" i="2"/>
  <c r="S136" i="2"/>
  <c r="Q136" i="2"/>
  <c r="F136" i="2"/>
  <c r="O135" i="2"/>
  <c r="M135" i="2"/>
  <c r="K135" i="2"/>
  <c r="S135" i="2" s="1"/>
  <c r="I135" i="2"/>
  <c r="G135" i="2"/>
  <c r="Q135" i="2" s="1"/>
  <c r="F135" i="2"/>
  <c r="S134" i="2"/>
  <c r="Q134" i="2"/>
  <c r="F134" i="2"/>
  <c r="S133" i="2"/>
  <c r="Q133" i="2"/>
  <c r="F133" i="2"/>
  <c r="S132" i="2"/>
  <c r="Q132" i="2"/>
  <c r="F132" i="2"/>
  <c r="S131" i="2"/>
  <c r="Q131" i="2"/>
  <c r="F131" i="2"/>
  <c r="O130" i="2"/>
  <c r="M130" i="2"/>
  <c r="K130" i="2"/>
  <c r="S130" i="2" s="1"/>
  <c r="I130" i="2"/>
  <c r="G130" i="2"/>
  <c r="Q130" i="2" s="1"/>
  <c r="F130" i="2"/>
  <c r="S129" i="2"/>
  <c r="Q129" i="2"/>
  <c r="F129" i="2"/>
  <c r="S128" i="2"/>
  <c r="Q128" i="2"/>
  <c r="F128" i="2"/>
  <c r="S127" i="2"/>
  <c r="Q127" i="2"/>
  <c r="F127" i="2"/>
  <c r="S126" i="2"/>
  <c r="Q126" i="2"/>
  <c r="F126" i="2"/>
  <c r="O125" i="2"/>
  <c r="M125" i="2"/>
  <c r="K125" i="2"/>
  <c r="S125" i="2" s="1"/>
  <c r="I125" i="2"/>
  <c r="G125" i="2"/>
  <c r="Q125" i="2" s="1"/>
  <c r="F125" i="2"/>
  <c r="S124" i="2"/>
  <c r="Q124" i="2"/>
  <c r="F124" i="2"/>
  <c r="S123" i="2"/>
  <c r="Q123" i="2"/>
  <c r="F123" i="2"/>
  <c r="S122" i="2"/>
  <c r="Q122" i="2"/>
  <c r="F122" i="2"/>
  <c r="S121" i="2"/>
  <c r="Q121" i="2"/>
  <c r="F121" i="2"/>
  <c r="O120" i="2"/>
  <c r="M120" i="2"/>
  <c r="K120" i="2"/>
  <c r="I120" i="2"/>
  <c r="G120" i="2"/>
  <c r="F120" i="2"/>
  <c r="S119" i="2"/>
  <c r="Q119" i="2"/>
  <c r="F119" i="2"/>
  <c r="S118" i="2"/>
  <c r="Q118" i="2"/>
  <c r="F118" i="2"/>
  <c r="S117" i="2"/>
  <c r="Q117" i="2"/>
  <c r="F117" i="2"/>
  <c r="S116" i="2"/>
  <c r="Q116" i="2"/>
  <c r="F116" i="2"/>
  <c r="O115" i="2"/>
  <c r="M115" i="2"/>
  <c r="K115" i="2"/>
  <c r="S115" i="2" s="1"/>
  <c r="I115" i="2"/>
  <c r="G115" i="2"/>
  <c r="Q115" i="2" s="1"/>
  <c r="F115" i="2"/>
  <c r="S114" i="2"/>
  <c r="Q114" i="2"/>
  <c r="F114" i="2"/>
  <c r="S113" i="2"/>
  <c r="Q113" i="2"/>
  <c r="F113" i="2"/>
  <c r="S112" i="2"/>
  <c r="Q112" i="2"/>
  <c r="F112" i="2"/>
  <c r="S111" i="2"/>
  <c r="Q111" i="2"/>
  <c r="F111" i="2"/>
  <c r="O110" i="2"/>
  <c r="M110" i="2"/>
  <c r="K110" i="2"/>
  <c r="I110" i="2"/>
  <c r="G110" i="2"/>
  <c r="F110" i="2"/>
  <c r="S109" i="2"/>
  <c r="Q109" i="2"/>
  <c r="F109" i="2"/>
  <c r="S108" i="2"/>
  <c r="Q108" i="2"/>
  <c r="F108" i="2"/>
  <c r="S107" i="2"/>
  <c r="Q107" i="2"/>
  <c r="F107" i="2"/>
  <c r="S106" i="2"/>
  <c r="Q106" i="2"/>
  <c r="F106" i="2"/>
  <c r="O105" i="2"/>
  <c r="M105" i="2"/>
  <c r="K105" i="2"/>
  <c r="S105" i="2" s="1"/>
  <c r="I105" i="2"/>
  <c r="G105" i="2"/>
  <c r="Q105" i="2" s="1"/>
  <c r="F105" i="2"/>
  <c r="S104" i="2"/>
  <c r="Q104" i="2"/>
  <c r="F104" i="2"/>
  <c r="S103" i="2"/>
  <c r="Q103" i="2"/>
  <c r="F103" i="2"/>
  <c r="S102" i="2"/>
  <c r="Q102" i="2"/>
  <c r="F102" i="2"/>
  <c r="S101" i="2"/>
  <c r="Q101" i="2"/>
  <c r="F101" i="2"/>
  <c r="O100" i="2"/>
  <c r="M100" i="2"/>
  <c r="K100" i="2"/>
  <c r="S100" i="2" s="1"/>
  <c r="I100" i="2"/>
  <c r="G100" i="2"/>
  <c r="Q100" i="2" s="1"/>
  <c r="F100" i="2"/>
  <c r="S99" i="2"/>
  <c r="Q99" i="2"/>
  <c r="F99" i="2"/>
  <c r="S98" i="2"/>
  <c r="Q98" i="2"/>
  <c r="F98" i="2"/>
  <c r="S97" i="2"/>
  <c r="Q97" i="2"/>
  <c r="F97" i="2"/>
  <c r="S96" i="2"/>
  <c r="Q96" i="2"/>
  <c r="F96" i="2"/>
  <c r="O95" i="2"/>
  <c r="M95" i="2"/>
  <c r="K95" i="2"/>
  <c r="S95" i="2" s="1"/>
  <c r="I95" i="2"/>
  <c r="G95" i="2"/>
  <c r="Q95" i="2" s="1"/>
  <c r="F95" i="2"/>
  <c r="S94" i="2"/>
  <c r="Q94" i="2"/>
  <c r="F94" i="2"/>
  <c r="S93" i="2"/>
  <c r="Q93" i="2"/>
  <c r="F93" i="2"/>
  <c r="S92" i="2"/>
  <c r="Q92" i="2"/>
  <c r="F92" i="2"/>
  <c r="S91" i="2"/>
  <c r="Q91" i="2"/>
  <c r="F91" i="2"/>
  <c r="O90" i="2"/>
  <c r="M90" i="2"/>
  <c r="K90" i="2"/>
  <c r="I90" i="2"/>
  <c r="G90" i="2"/>
  <c r="F90" i="2"/>
  <c r="S89" i="2"/>
  <c r="Q89" i="2"/>
  <c r="F89" i="2"/>
  <c r="S88" i="2"/>
  <c r="Q88" i="2"/>
  <c r="F88" i="2"/>
  <c r="S87" i="2"/>
  <c r="Q87" i="2"/>
  <c r="F87" i="2"/>
  <c r="S86" i="2"/>
  <c r="Q86" i="2"/>
  <c r="F86" i="2"/>
  <c r="O85" i="2"/>
  <c r="M85" i="2"/>
  <c r="K85" i="2"/>
  <c r="S85" i="2" s="1"/>
  <c r="I85" i="2"/>
  <c r="G85" i="2"/>
  <c r="Q85" i="2" s="1"/>
  <c r="F85" i="2"/>
  <c r="S84" i="2"/>
  <c r="Q84" i="2"/>
  <c r="F84" i="2"/>
  <c r="S83" i="2"/>
  <c r="Q83" i="2"/>
  <c r="F83" i="2"/>
  <c r="S82" i="2"/>
  <c r="Q82" i="2"/>
  <c r="F82" i="2"/>
  <c r="S81" i="2"/>
  <c r="Q81" i="2"/>
  <c r="F81" i="2"/>
  <c r="O80" i="2"/>
  <c r="M80" i="2"/>
  <c r="K80" i="2"/>
  <c r="I80" i="2"/>
  <c r="G80" i="2"/>
  <c r="F80" i="2"/>
  <c r="T79" i="2"/>
  <c r="S79" i="2"/>
  <c r="R79" i="2"/>
  <c r="Q79" i="2"/>
  <c r="P79" i="2"/>
  <c r="N79" i="2"/>
  <c r="L79" i="2"/>
  <c r="J79" i="2"/>
  <c r="H79" i="2"/>
  <c r="S78" i="2"/>
  <c r="Q78" i="2"/>
  <c r="F78" i="2"/>
  <c r="S77" i="2"/>
  <c r="Q77" i="2"/>
  <c r="F77" i="2"/>
  <c r="S76" i="2"/>
  <c r="Q76" i="2"/>
  <c r="F76" i="2"/>
  <c r="O75" i="2"/>
  <c r="M75" i="2"/>
  <c r="K75" i="2"/>
  <c r="S75" i="2" s="1"/>
  <c r="I75" i="2"/>
  <c r="G75" i="2"/>
  <c r="Q75" i="2" s="1"/>
  <c r="F75" i="2"/>
  <c r="S74" i="2"/>
  <c r="Q74" i="2"/>
  <c r="F74" i="2"/>
  <c r="S73" i="2"/>
  <c r="Q73" i="2"/>
  <c r="F73" i="2"/>
  <c r="S72" i="2"/>
  <c r="Q72" i="2"/>
  <c r="F72" i="2"/>
  <c r="S71" i="2"/>
  <c r="Q71" i="2"/>
  <c r="F71" i="2"/>
  <c r="O70" i="2"/>
  <c r="M70" i="2"/>
  <c r="K70" i="2"/>
  <c r="S70" i="2" s="1"/>
  <c r="I70" i="2"/>
  <c r="G70" i="2"/>
  <c r="Q70" i="2" s="1"/>
  <c r="F70" i="2"/>
  <c r="S69" i="2"/>
  <c r="Q69" i="2"/>
  <c r="F69" i="2"/>
  <c r="S68" i="2"/>
  <c r="Q68" i="2"/>
  <c r="F68" i="2"/>
  <c r="S67" i="2"/>
  <c r="Q67" i="2"/>
  <c r="F67" i="2"/>
  <c r="S66" i="2"/>
  <c r="Q66" i="2"/>
  <c r="F66" i="2"/>
  <c r="O65" i="2"/>
  <c r="P65" i="2" s="1"/>
  <c r="M65" i="2"/>
  <c r="N65" i="2" s="1"/>
  <c r="K65" i="2"/>
  <c r="I65" i="2"/>
  <c r="J65" i="2" s="1"/>
  <c r="G65" i="2"/>
  <c r="S64" i="2"/>
  <c r="Q64" i="2"/>
  <c r="F64" i="2"/>
  <c r="S63" i="2"/>
  <c r="Q63" i="2"/>
  <c r="F63" i="2"/>
  <c r="S62" i="2"/>
  <c r="Q62" i="2"/>
  <c r="F62" i="2"/>
  <c r="S61" i="2"/>
  <c r="Q61" i="2"/>
  <c r="F61" i="2"/>
  <c r="O60" i="2"/>
  <c r="P60" i="2" s="1"/>
  <c r="M60" i="2"/>
  <c r="N60" i="2" s="1"/>
  <c r="K60" i="2"/>
  <c r="I60" i="2"/>
  <c r="J60" i="2" s="1"/>
  <c r="G60" i="2"/>
  <c r="S59" i="2"/>
  <c r="Q59" i="2"/>
  <c r="F59" i="2"/>
  <c r="S58" i="2"/>
  <c r="Q58" i="2"/>
  <c r="F58" i="2"/>
  <c r="S57" i="2"/>
  <c r="Q57" i="2"/>
  <c r="F57" i="2"/>
  <c r="S56" i="2"/>
  <c r="Q56" i="2"/>
  <c r="F56" i="2"/>
  <c r="O55" i="2"/>
  <c r="P55" i="2" s="1"/>
  <c r="M55" i="2"/>
  <c r="N55" i="2" s="1"/>
  <c r="K55" i="2"/>
  <c r="L55" i="2" s="1"/>
  <c r="I55" i="2"/>
  <c r="J55" i="2" s="1"/>
  <c r="G55" i="2"/>
  <c r="H55" i="2" s="1"/>
  <c r="S54" i="2"/>
  <c r="Q54" i="2"/>
  <c r="F54" i="2"/>
  <c r="S53" i="2"/>
  <c r="T55" i="2" s="1"/>
  <c r="Q53" i="2"/>
  <c r="R55" i="2" s="1"/>
  <c r="F53" i="2"/>
  <c r="S52" i="2"/>
  <c r="Q52" i="2"/>
  <c r="F52" i="2"/>
  <c r="S51" i="2"/>
  <c r="Q51" i="2"/>
  <c r="F51" i="2"/>
  <c r="O50" i="2"/>
  <c r="P50" i="2" s="1"/>
  <c r="M50" i="2"/>
  <c r="N50" i="2" s="1"/>
  <c r="K50" i="2"/>
  <c r="I50" i="2"/>
  <c r="J50" i="2" s="1"/>
  <c r="G50" i="2"/>
  <c r="S49" i="2"/>
  <c r="T49" i="2" s="1"/>
  <c r="Q49" i="2"/>
  <c r="R49" i="2" s="1"/>
  <c r="P49" i="2"/>
  <c r="N49" i="2"/>
  <c r="L49" i="2"/>
  <c r="J49" i="2"/>
  <c r="H49" i="2"/>
  <c r="S48" i="2"/>
  <c r="Q48" i="2"/>
  <c r="F48" i="2"/>
  <c r="S47" i="2"/>
  <c r="Q47" i="2"/>
  <c r="F47" i="2"/>
  <c r="S46" i="2"/>
  <c r="Q46" i="2"/>
  <c r="F46" i="2"/>
  <c r="O45" i="2"/>
  <c r="M45" i="2"/>
  <c r="K45" i="2"/>
  <c r="I45" i="2"/>
  <c r="G45" i="2"/>
  <c r="F45" i="2"/>
  <c r="S44" i="2"/>
  <c r="Q44" i="2"/>
  <c r="F44" i="2"/>
  <c r="S43" i="2"/>
  <c r="Q43" i="2"/>
  <c r="F43" i="2"/>
  <c r="S42" i="2"/>
  <c r="Q42" i="2"/>
  <c r="F42" i="2"/>
  <c r="S41" i="2"/>
  <c r="Q41" i="2"/>
  <c r="F41" i="2"/>
  <c r="O40" i="2"/>
  <c r="P40" i="2" s="1"/>
  <c r="M40" i="2"/>
  <c r="N40" i="2" s="1"/>
  <c r="K40" i="2"/>
  <c r="I40" i="2"/>
  <c r="J40" i="2" s="1"/>
  <c r="G40" i="2"/>
  <c r="S39" i="2"/>
  <c r="Q39" i="2"/>
  <c r="F39" i="2"/>
  <c r="S38" i="2"/>
  <c r="Q38" i="2"/>
  <c r="F38" i="2"/>
  <c r="S37" i="2"/>
  <c r="Q37" i="2"/>
  <c r="F37" i="2"/>
  <c r="S36" i="2"/>
  <c r="Q36" i="2"/>
  <c r="F36" i="2"/>
  <c r="O35" i="2"/>
  <c r="M35" i="2"/>
  <c r="K35" i="2"/>
  <c r="S35" i="2" s="1"/>
  <c r="I35" i="2"/>
  <c r="G35" i="2"/>
  <c r="Q35" i="2" s="1"/>
  <c r="F35" i="2"/>
  <c r="S34" i="2"/>
  <c r="Q34" i="2"/>
  <c r="F34" i="2"/>
  <c r="S33" i="2"/>
  <c r="Q33" i="2"/>
  <c r="F33" i="2"/>
  <c r="S32" i="2"/>
  <c r="Q32" i="2"/>
  <c r="F32" i="2"/>
  <c r="S31" i="2"/>
  <c r="Q31" i="2"/>
  <c r="F31" i="2"/>
  <c r="O30" i="2"/>
  <c r="M30" i="2"/>
  <c r="K30" i="2"/>
  <c r="I30" i="2"/>
  <c r="G30" i="2"/>
  <c r="F30" i="2"/>
  <c r="S29" i="2"/>
  <c r="Q29" i="2"/>
  <c r="F29" i="2"/>
  <c r="S28" i="2"/>
  <c r="Q28" i="2"/>
  <c r="F28" i="2"/>
  <c r="S27" i="2"/>
  <c r="Q27" i="2"/>
  <c r="F27" i="2"/>
  <c r="S26" i="2"/>
  <c r="Q26" i="2"/>
  <c r="F26" i="2"/>
  <c r="O25" i="2"/>
  <c r="M25" i="2"/>
  <c r="K25" i="2"/>
  <c r="S25" i="2" s="1"/>
  <c r="I25" i="2"/>
  <c r="G25" i="2"/>
  <c r="Q25" i="2" s="1"/>
  <c r="F25" i="2"/>
  <c r="S24" i="2"/>
  <c r="Q24" i="2"/>
  <c r="F24" i="2"/>
  <c r="S23" i="2"/>
  <c r="Q23" i="2"/>
  <c r="F23" i="2"/>
  <c r="S22" i="2"/>
  <c r="Q22" i="2"/>
  <c r="F22" i="2"/>
  <c r="S21" i="2"/>
  <c r="Q21" i="2"/>
  <c r="F21" i="2"/>
  <c r="O20" i="2"/>
  <c r="M20" i="2"/>
  <c r="K20" i="2"/>
  <c r="I20" i="2"/>
  <c r="G20" i="2"/>
  <c r="F20" i="2"/>
  <c r="T19" i="2"/>
  <c r="S19" i="2"/>
  <c r="R19" i="2"/>
  <c r="Q19" i="2"/>
  <c r="P19" i="2"/>
  <c r="N19" i="2"/>
  <c r="L19" i="2"/>
  <c r="J19" i="2"/>
  <c r="H19" i="2"/>
  <c r="S18" i="2"/>
  <c r="Q18" i="2"/>
  <c r="F18" i="2"/>
  <c r="S17" i="2"/>
  <c r="Q17" i="2"/>
  <c r="F17" i="2"/>
  <c r="S16" i="2"/>
  <c r="Q16" i="2"/>
  <c r="F16" i="2"/>
  <c r="O15" i="2"/>
  <c r="M15" i="2"/>
  <c r="K15" i="2"/>
  <c r="S15" i="2" s="1"/>
  <c r="I15" i="2"/>
  <c r="G15" i="2"/>
  <c r="Q15" i="2" s="1"/>
  <c r="F15" i="2"/>
  <c r="S14" i="2"/>
  <c r="Q14" i="2"/>
  <c r="F14" i="2"/>
  <c r="S13" i="2"/>
  <c r="Q13" i="2"/>
  <c r="F13" i="2"/>
  <c r="S12" i="2"/>
  <c r="Q12" i="2"/>
  <c r="F12" i="2"/>
  <c r="S11" i="2"/>
  <c r="Q11" i="2"/>
  <c r="F11" i="2"/>
  <c r="O10" i="2"/>
  <c r="M10" i="2"/>
  <c r="K10" i="2"/>
  <c r="S10" i="2" s="1"/>
  <c r="I10" i="2"/>
  <c r="G10" i="2"/>
  <c r="Q10" i="2" s="1"/>
  <c r="F10" i="2"/>
  <c r="S9" i="2"/>
  <c r="Q9" i="2"/>
  <c r="F9" i="2"/>
  <c r="S8" i="2"/>
  <c r="Q8" i="2"/>
  <c r="F8" i="2"/>
  <c r="S7" i="2"/>
  <c r="Q7" i="2"/>
  <c r="F7" i="2"/>
  <c r="S6" i="2"/>
  <c r="Q6" i="2"/>
  <c r="F6" i="2"/>
  <c r="L28" i="1"/>
  <c r="U26" i="1"/>
  <c r="S26" i="1"/>
  <c r="Q26" i="1"/>
  <c r="O26" i="1"/>
  <c r="K26" i="1"/>
  <c r="I26" i="1"/>
  <c r="G26" i="1"/>
  <c r="F26" i="1"/>
  <c r="C26" i="1"/>
  <c r="V25" i="1"/>
  <c r="T25" i="1"/>
  <c r="R25" i="1"/>
  <c r="P25" i="1"/>
  <c r="M25" i="1"/>
  <c r="N25" i="1" s="1"/>
  <c r="J25" i="1"/>
  <c r="L25" i="1" s="1"/>
  <c r="H25" i="1"/>
  <c r="D25" i="1"/>
  <c r="E25" i="1" s="1"/>
  <c r="V24" i="1"/>
  <c r="T24" i="1"/>
  <c r="R24" i="1"/>
  <c r="P24" i="1"/>
  <c r="M24" i="1"/>
  <c r="N24" i="1" s="1"/>
  <c r="J24" i="1"/>
  <c r="L24" i="1" s="1"/>
  <c r="H24" i="1"/>
  <c r="D24" i="1"/>
  <c r="E24" i="1" s="1"/>
  <c r="V23" i="1"/>
  <c r="T23" i="1"/>
  <c r="R23" i="1"/>
  <c r="P23" i="1"/>
  <c r="M23" i="1"/>
  <c r="N23" i="1" s="1"/>
  <c r="J23" i="1"/>
  <c r="L23" i="1" s="1"/>
  <c r="H23" i="1"/>
  <c r="D23" i="1"/>
  <c r="E23" i="1" s="1"/>
  <c r="V22" i="1"/>
  <c r="T22" i="1"/>
  <c r="R22" i="1"/>
  <c r="P22" i="1"/>
  <c r="M22" i="1"/>
  <c r="N22" i="1" s="1"/>
  <c r="J22" i="1"/>
  <c r="L22" i="1" s="1"/>
  <c r="H22" i="1"/>
  <c r="D22" i="1"/>
  <c r="E22" i="1" s="1"/>
  <c r="V21" i="1"/>
  <c r="T21" i="1"/>
  <c r="R21" i="1"/>
  <c r="P21" i="1"/>
  <c r="M21" i="1"/>
  <c r="N21" i="1" s="1"/>
  <c r="J21" i="1"/>
  <c r="L21" i="1" s="1"/>
  <c r="H21" i="1"/>
  <c r="D21" i="1"/>
  <c r="E21" i="1" s="1"/>
  <c r="V20" i="1"/>
  <c r="T20" i="1"/>
  <c r="R20" i="1"/>
  <c r="P20" i="1"/>
  <c r="M20" i="1"/>
  <c r="N20" i="1" s="1"/>
  <c r="J20" i="1"/>
  <c r="L20" i="1" s="1"/>
  <c r="H20" i="1"/>
  <c r="D20" i="1"/>
  <c r="E20" i="1" s="1"/>
  <c r="V19" i="1"/>
  <c r="T19" i="1"/>
  <c r="R19" i="1"/>
  <c r="P19" i="1"/>
  <c r="M19" i="1"/>
  <c r="N19" i="1" s="1"/>
  <c r="J19" i="1"/>
  <c r="L19" i="1" s="1"/>
  <c r="H19" i="1"/>
  <c r="D19" i="1"/>
  <c r="E19" i="1" s="1"/>
  <c r="V18" i="1"/>
  <c r="T18" i="1"/>
  <c r="R18" i="1"/>
  <c r="P18" i="1"/>
  <c r="M18" i="1"/>
  <c r="N18" i="1" s="1"/>
  <c r="J18" i="1"/>
  <c r="L18" i="1" s="1"/>
  <c r="H18" i="1"/>
  <c r="D18" i="1"/>
  <c r="E18" i="1" s="1"/>
  <c r="V17" i="1"/>
  <c r="T17" i="1"/>
  <c r="R17" i="1"/>
  <c r="P17" i="1"/>
  <c r="M17" i="1"/>
  <c r="N17" i="1" s="1"/>
  <c r="J17" i="1"/>
  <c r="L17" i="1" s="1"/>
  <c r="H17" i="1"/>
  <c r="D17" i="1"/>
  <c r="E17" i="1" s="1"/>
  <c r="V16" i="1"/>
  <c r="T16" i="1"/>
  <c r="R16" i="1"/>
  <c r="P16" i="1"/>
  <c r="M16" i="1"/>
  <c r="N16" i="1" s="1"/>
  <c r="J16" i="1"/>
  <c r="L16" i="1" s="1"/>
  <c r="H16" i="1"/>
  <c r="D16" i="1"/>
  <c r="E16" i="1" s="1"/>
  <c r="V15" i="1"/>
  <c r="T15" i="1"/>
  <c r="R15" i="1"/>
  <c r="P15" i="1"/>
  <c r="M15" i="1"/>
  <c r="N15" i="1" s="1"/>
  <c r="J15" i="1"/>
  <c r="L15" i="1" s="1"/>
  <c r="H15" i="1"/>
  <c r="D15" i="1"/>
  <c r="E15" i="1" s="1"/>
  <c r="V14" i="1"/>
  <c r="T14" i="1"/>
  <c r="R14" i="1"/>
  <c r="P14" i="1"/>
  <c r="M14" i="1"/>
  <c r="N14" i="1" s="1"/>
  <c r="J14" i="1"/>
  <c r="L14" i="1" s="1"/>
  <c r="H14" i="1"/>
  <c r="D14" i="1"/>
  <c r="E14" i="1" s="1"/>
  <c r="V13" i="1"/>
  <c r="T13" i="1"/>
  <c r="R13" i="1"/>
  <c r="P13" i="1"/>
  <c r="M13" i="1"/>
  <c r="N13" i="1" s="1"/>
  <c r="J13" i="1"/>
  <c r="L13" i="1" s="1"/>
  <c r="H13" i="1"/>
  <c r="D13" i="1"/>
  <c r="E13" i="1" s="1"/>
  <c r="V12" i="1"/>
  <c r="T12" i="1"/>
  <c r="R12" i="1"/>
  <c r="P12" i="1"/>
  <c r="M12" i="1"/>
  <c r="N12" i="1" s="1"/>
  <c r="J12" i="1"/>
  <c r="L12" i="1" s="1"/>
  <c r="H12" i="1"/>
  <c r="D12" i="1"/>
  <c r="E12" i="1" s="1"/>
  <c r="V11" i="1"/>
  <c r="T11" i="1"/>
  <c r="R11" i="1"/>
  <c r="P11" i="1"/>
  <c r="M11" i="1"/>
  <c r="J11" i="1"/>
  <c r="H11" i="1"/>
  <c r="D11" i="1"/>
  <c r="W26" i="1" l="1"/>
  <c r="Q484" i="2"/>
  <c r="Q245" i="2"/>
  <c r="Q482" i="2"/>
  <c r="F240" i="2"/>
  <c r="I480" i="2"/>
  <c r="Q480" i="2" s="1"/>
  <c r="Q477" i="2"/>
  <c r="I475" i="2"/>
  <c r="Q235" i="2"/>
  <c r="Q472" i="2"/>
  <c r="P469" i="2"/>
  <c r="H469" i="2"/>
  <c r="L469" i="2"/>
  <c r="R469" i="2"/>
  <c r="J469" i="2"/>
  <c r="Q467" i="2"/>
  <c r="F230" i="2"/>
  <c r="T230" i="2" s="1"/>
  <c r="F225" i="2"/>
  <c r="Q464" i="2"/>
  <c r="Q225" i="2"/>
  <c r="I465" i="2"/>
  <c r="Q462" i="2"/>
  <c r="F220" i="2"/>
  <c r="I72" i="5"/>
  <c r="U70" i="3" s="1"/>
  <c r="U66" i="3"/>
  <c r="I57" i="5"/>
  <c r="U55" i="3" s="1"/>
  <c r="U51" i="3"/>
  <c r="I42" i="5"/>
  <c r="U40" i="3" s="1"/>
  <c r="U36" i="3"/>
  <c r="I32" i="5"/>
  <c r="U30" i="3" s="1"/>
  <c r="U27" i="3"/>
  <c r="I22" i="5"/>
  <c r="U20" i="3" s="1"/>
  <c r="U16" i="3"/>
  <c r="I12" i="5"/>
  <c r="U10" i="3" s="1"/>
  <c r="U6" i="3"/>
  <c r="Q165" i="2"/>
  <c r="F165" i="2"/>
  <c r="N165" i="2"/>
  <c r="P165" i="2"/>
  <c r="D26" i="1"/>
  <c r="E26" i="1" s="1"/>
  <c r="E11" i="1"/>
  <c r="J26" i="1"/>
  <c r="L11" i="1"/>
  <c r="M26" i="1"/>
  <c r="N26" i="1" s="1"/>
  <c r="N11" i="1"/>
  <c r="H26" i="1"/>
  <c r="L26" i="1"/>
  <c r="P26" i="1"/>
  <c r="R26" i="1"/>
  <c r="T26" i="1"/>
  <c r="V26" i="1"/>
  <c r="T6" i="2"/>
  <c r="R6" i="2"/>
  <c r="P6" i="2"/>
  <c r="N6" i="2"/>
  <c r="L6" i="2"/>
  <c r="J6" i="2"/>
  <c r="H6" i="2"/>
  <c r="T7" i="2"/>
  <c r="R7" i="2"/>
  <c r="P7" i="2"/>
  <c r="N7" i="2"/>
  <c r="L7" i="2"/>
  <c r="J7" i="2"/>
  <c r="H7" i="2"/>
  <c r="T8" i="2"/>
  <c r="R8" i="2"/>
  <c r="P8" i="2"/>
  <c r="N8" i="2"/>
  <c r="L8" i="2"/>
  <c r="J8" i="2"/>
  <c r="H8" i="2"/>
  <c r="T9" i="2"/>
  <c r="R9" i="2"/>
  <c r="P9" i="2"/>
  <c r="N9" i="2"/>
  <c r="L9" i="2"/>
  <c r="J9" i="2"/>
  <c r="H9" i="2"/>
  <c r="T10" i="2"/>
  <c r="R10" i="2"/>
  <c r="P10" i="2"/>
  <c r="N10" i="2"/>
  <c r="L10" i="2"/>
  <c r="J10" i="2"/>
  <c r="H10" i="2"/>
  <c r="T11" i="2"/>
  <c r="R11" i="2"/>
  <c r="P11" i="2"/>
  <c r="N11" i="2"/>
  <c r="L11" i="2"/>
  <c r="J11" i="2"/>
  <c r="H11" i="2"/>
  <c r="T12" i="2"/>
  <c r="R12" i="2"/>
  <c r="P12" i="2"/>
  <c r="N12" i="2"/>
  <c r="L12" i="2"/>
  <c r="J12" i="2"/>
  <c r="H12" i="2"/>
  <c r="T13" i="2"/>
  <c r="R13" i="2"/>
  <c r="P13" i="2"/>
  <c r="N13" i="2"/>
  <c r="L13" i="2"/>
  <c r="J13" i="2"/>
  <c r="H13" i="2"/>
  <c r="T14" i="2"/>
  <c r="R14" i="2"/>
  <c r="P14" i="2"/>
  <c r="N14" i="2"/>
  <c r="L14" i="2"/>
  <c r="J14" i="2"/>
  <c r="H14" i="2"/>
  <c r="T15" i="2"/>
  <c r="R15" i="2"/>
  <c r="P15" i="2"/>
  <c r="N15" i="2"/>
  <c r="L15" i="2"/>
  <c r="J15" i="2"/>
  <c r="H15" i="2"/>
  <c r="T16" i="2"/>
  <c r="R16" i="2"/>
  <c r="P16" i="2"/>
  <c r="N16" i="2"/>
  <c r="L16" i="2"/>
  <c r="J16" i="2"/>
  <c r="H16" i="2"/>
  <c r="T17" i="2"/>
  <c r="R17" i="2"/>
  <c r="P17" i="2"/>
  <c r="N17" i="2"/>
  <c r="L17" i="2"/>
  <c r="J17" i="2"/>
  <c r="H17" i="2"/>
  <c r="T18" i="2"/>
  <c r="R18" i="2"/>
  <c r="P18" i="2"/>
  <c r="N18" i="2"/>
  <c r="L18" i="2"/>
  <c r="J18" i="2"/>
  <c r="H18" i="2"/>
  <c r="T20" i="2"/>
  <c r="R20" i="2"/>
  <c r="P20" i="2"/>
  <c r="N20" i="2"/>
  <c r="L20" i="2"/>
  <c r="J20" i="2"/>
  <c r="H20" i="2"/>
  <c r="T21" i="2"/>
  <c r="R21" i="2"/>
  <c r="P21" i="2"/>
  <c r="N21" i="2"/>
  <c r="L21" i="2"/>
  <c r="J21" i="2"/>
  <c r="H21" i="2"/>
  <c r="T22" i="2"/>
  <c r="R22" i="2"/>
  <c r="P22" i="2"/>
  <c r="N22" i="2"/>
  <c r="L22" i="2"/>
  <c r="J22" i="2"/>
  <c r="H22" i="2"/>
  <c r="T23" i="2"/>
  <c r="R23" i="2"/>
  <c r="P23" i="2"/>
  <c r="N23" i="2"/>
  <c r="L23" i="2"/>
  <c r="J23" i="2"/>
  <c r="H23" i="2"/>
  <c r="T24" i="2"/>
  <c r="R24" i="2"/>
  <c r="P24" i="2"/>
  <c r="N24" i="2"/>
  <c r="L24" i="2"/>
  <c r="J24" i="2"/>
  <c r="H24" i="2"/>
  <c r="T25" i="2"/>
  <c r="R25" i="2"/>
  <c r="P25" i="2"/>
  <c r="N25" i="2"/>
  <c r="L25" i="2"/>
  <c r="J25" i="2"/>
  <c r="H25" i="2"/>
  <c r="T26" i="2"/>
  <c r="R26" i="2"/>
  <c r="P26" i="2"/>
  <c r="N26" i="2"/>
  <c r="L26" i="2"/>
  <c r="J26" i="2"/>
  <c r="H26" i="2"/>
  <c r="T27" i="2"/>
  <c r="R27" i="2"/>
  <c r="P27" i="2"/>
  <c r="N27" i="2"/>
  <c r="L27" i="2"/>
  <c r="J27" i="2"/>
  <c r="H27" i="2"/>
  <c r="T28" i="2"/>
  <c r="R28" i="2"/>
  <c r="P28" i="2"/>
  <c r="N28" i="2"/>
  <c r="L28" i="2"/>
  <c r="J28" i="2"/>
  <c r="H28" i="2"/>
  <c r="T29" i="2"/>
  <c r="R29" i="2"/>
  <c r="P29" i="2"/>
  <c r="N29" i="2"/>
  <c r="L29" i="2"/>
  <c r="J29" i="2"/>
  <c r="H29" i="2"/>
  <c r="T30" i="2"/>
  <c r="R30" i="2"/>
  <c r="P30" i="2"/>
  <c r="N30" i="2"/>
  <c r="L30" i="2"/>
  <c r="J30" i="2"/>
  <c r="H30" i="2"/>
  <c r="T31" i="2"/>
  <c r="R31" i="2"/>
  <c r="P31" i="2"/>
  <c r="N31" i="2"/>
  <c r="L31" i="2"/>
  <c r="J31" i="2"/>
  <c r="H31" i="2"/>
  <c r="T32" i="2"/>
  <c r="R32" i="2"/>
  <c r="P32" i="2"/>
  <c r="N32" i="2"/>
  <c r="L32" i="2"/>
  <c r="J32" i="2"/>
  <c r="H32" i="2"/>
  <c r="T33" i="2"/>
  <c r="R33" i="2"/>
  <c r="P33" i="2"/>
  <c r="N33" i="2"/>
  <c r="L33" i="2"/>
  <c r="J33" i="2"/>
  <c r="H33" i="2"/>
  <c r="T34" i="2"/>
  <c r="R34" i="2"/>
  <c r="P34" i="2"/>
  <c r="N34" i="2"/>
  <c r="L34" i="2"/>
  <c r="J34" i="2"/>
  <c r="H34" i="2"/>
  <c r="T35" i="2"/>
  <c r="R35" i="2"/>
  <c r="P35" i="2"/>
  <c r="N35" i="2"/>
  <c r="L35" i="2"/>
  <c r="J35" i="2"/>
  <c r="H35" i="2"/>
  <c r="T36" i="2"/>
  <c r="R36" i="2"/>
  <c r="P36" i="2"/>
  <c r="N36" i="2"/>
  <c r="L36" i="2"/>
  <c r="J36" i="2"/>
  <c r="H36" i="2"/>
  <c r="T37" i="2"/>
  <c r="R37" i="2"/>
  <c r="P37" i="2"/>
  <c r="N37" i="2"/>
  <c r="L37" i="2"/>
  <c r="J37" i="2"/>
  <c r="H37" i="2"/>
  <c r="T38" i="2"/>
  <c r="R38" i="2"/>
  <c r="P38" i="2"/>
  <c r="N38" i="2"/>
  <c r="L38" i="2"/>
  <c r="J38" i="2"/>
  <c r="H38" i="2"/>
  <c r="T39" i="2"/>
  <c r="R39" i="2"/>
  <c r="P39" i="2"/>
  <c r="N39" i="2"/>
  <c r="L39" i="2"/>
  <c r="J39" i="2"/>
  <c r="H39" i="2"/>
  <c r="Q40" i="2"/>
  <c r="R40" i="2" s="1"/>
  <c r="H40" i="2"/>
  <c r="S40" i="2"/>
  <c r="T40" i="2" s="1"/>
  <c r="L40" i="2"/>
  <c r="T41" i="2"/>
  <c r="R41" i="2"/>
  <c r="P41" i="2"/>
  <c r="N41" i="2"/>
  <c r="L41" i="2"/>
  <c r="J41" i="2"/>
  <c r="H41" i="2"/>
  <c r="T42" i="2"/>
  <c r="R42" i="2"/>
  <c r="P42" i="2"/>
  <c r="N42" i="2"/>
  <c r="L42" i="2"/>
  <c r="J42" i="2"/>
  <c r="H42" i="2"/>
  <c r="T43" i="2"/>
  <c r="R43" i="2"/>
  <c r="P43" i="2"/>
  <c r="N43" i="2"/>
  <c r="L43" i="2"/>
  <c r="J43" i="2"/>
  <c r="H43" i="2"/>
  <c r="T44" i="2"/>
  <c r="R44" i="2"/>
  <c r="P44" i="2"/>
  <c r="N44" i="2"/>
  <c r="L44" i="2"/>
  <c r="J44" i="2"/>
  <c r="H44" i="2"/>
  <c r="T45" i="2"/>
  <c r="R45" i="2"/>
  <c r="P45" i="2"/>
  <c r="N45" i="2"/>
  <c r="L45" i="2"/>
  <c r="J45" i="2"/>
  <c r="H45" i="2"/>
  <c r="T46" i="2"/>
  <c r="R46" i="2"/>
  <c r="P46" i="2"/>
  <c r="N46" i="2"/>
  <c r="L46" i="2"/>
  <c r="J46" i="2"/>
  <c r="H46" i="2"/>
  <c r="T47" i="2"/>
  <c r="R47" i="2"/>
  <c r="P47" i="2"/>
  <c r="N47" i="2"/>
  <c r="L47" i="2"/>
  <c r="J47" i="2"/>
  <c r="H47" i="2"/>
  <c r="T48" i="2"/>
  <c r="R48" i="2"/>
  <c r="P48" i="2"/>
  <c r="N48" i="2"/>
  <c r="L48" i="2"/>
  <c r="J48" i="2"/>
  <c r="H48" i="2"/>
  <c r="Q50" i="2"/>
  <c r="R50" i="2" s="1"/>
  <c r="H50" i="2"/>
  <c r="S50" i="2"/>
  <c r="T50" i="2" s="1"/>
  <c r="L50" i="2"/>
  <c r="T51" i="2"/>
  <c r="R51" i="2"/>
  <c r="P51" i="2"/>
  <c r="N51" i="2"/>
  <c r="L51" i="2"/>
  <c r="J51" i="2"/>
  <c r="H51" i="2"/>
  <c r="T52" i="2"/>
  <c r="R52" i="2"/>
  <c r="P52" i="2"/>
  <c r="N52" i="2"/>
  <c r="L52" i="2"/>
  <c r="J52" i="2"/>
  <c r="H52" i="2"/>
  <c r="T53" i="2"/>
  <c r="R53" i="2"/>
  <c r="P53" i="2"/>
  <c r="N53" i="2"/>
  <c r="L53" i="2"/>
  <c r="J53" i="2"/>
  <c r="H53" i="2"/>
  <c r="T54" i="2"/>
  <c r="R54" i="2"/>
  <c r="P54" i="2"/>
  <c r="N54" i="2"/>
  <c r="L54" i="2"/>
  <c r="J54" i="2"/>
  <c r="H54" i="2"/>
  <c r="T56" i="2"/>
  <c r="R56" i="2"/>
  <c r="P56" i="2"/>
  <c r="N56" i="2"/>
  <c r="L56" i="2"/>
  <c r="J56" i="2"/>
  <c r="H56" i="2"/>
  <c r="T57" i="2"/>
  <c r="R57" i="2"/>
  <c r="P57" i="2"/>
  <c r="N57" i="2"/>
  <c r="L57" i="2"/>
  <c r="J57" i="2"/>
  <c r="H57" i="2"/>
  <c r="T58" i="2"/>
  <c r="R58" i="2"/>
  <c r="P58" i="2"/>
  <c r="N58" i="2"/>
  <c r="L58" i="2"/>
  <c r="J58" i="2"/>
  <c r="H58" i="2"/>
  <c r="T59" i="2"/>
  <c r="R59" i="2"/>
  <c r="P59" i="2"/>
  <c r="N59" i="2"/>
  <c r="L59" i="2"/>
  <c r="J59" i="2"/>
  <c r="H59" i="2"/>
  <c r="Q60" i="2"/>
  <c r="R60" i="2" s="1"/>
  <c r="H60" i="2"/>
  <c r="S60" i="2"/>
  <c r="T60" i="2" s="1"/>
  <c r="L60" i="2"/>
  <c r="T61" i="2"/>
  <c r="R61" i="2"/>
  <c r="P61" i="2"/>
  <c r="N61" i="2"/>
  <c r="L61" i="2"/>
  <c r="J61" i="2"/>
  <c r="H61" i="2"/>
  <c r="T62" i="2"/>
  <c r="R62" i="2"/>
  <c r="P62" i="2"/>
  <c r="N62" i="2"/>
  <c r="L62" i="2"/>
  <c r="J62" i="2"/>
  <c r="H62" i="2"/>
  <c r="T63" i="2"/>
  <c r="R63" i="2"/>
  <c r="P63" i="2"/>
  <c r="N63" i="2"/>
  <c r="L63" i="2"/>
  <c r="J63" i="2"/>
  <c r="H63" i="2"/>
  <c r="T64" i="2"/>
  <c r="R64" i="2"/>
  <c r="P64" i="2"/>
  <c r="N64" i="2"/>
  <c r="L64" i="2"/>
  <c r="J64" i="2"/>
  <c r="H64" i="2"/>
  <c r="Q65" i="2"/>
  <c r="R65" i="2" s="1"/>
  <c r="H65" i="2"/>
  <c r="S65" i="2"/>
  <c r="T65" i="2" s="1"/>
  <c r="L65" i="2"/>
  <c r="T66" i="2"/>
  <c r="R66" i="2"/>
  <c r="P66" i="2"/>
  <c r="N66" i="2"/>
  <c r="L66" i="2"/>
  <c r="J66" i="2"/>
  <c r="H66" i="2"/>
  <c r="T67" i="2"/>
  <c r="R67" i="2"/>
  <c r="P67" i="2"/>
  <c r="N67" i="2"/>
  <c r="L67" i="2"/>
  <c r="J67" i="2"/>
  <c r="H67" i="2"/>
  <c r="T68" i="2"/>
  <c r="R68" i="2"/>
  <c r="P68" i="2"/>
  <c r="N68" i="2"/>
  <c r="L68" i="2"/>
  <c r="J68" i="2"/>
  <c r="H68" i="2"/>
  <c r="T69" i="2"/>
  <c r="R69" i="2"/>
  <c r="P69" i="2"/>
  <c r="N69" i="2"/>
  <c r="L69" i="2"/>
  <c r="J69" i="2"/>
  <c r="H69" i="2"/>
  <c r="T70" i="2"/>
  <c r="R70" i="2"/>
  <c r="P70" i="2"/>
  <c r="N70" i="2"/>
  <c r="L70" i="2"/>
  <c r="J70" i="2"/>
  <c r="H70" i="2"/>
  <c r="T71" i="2"/>
  <c r="R71" i="2"/>
  <c r="P71" i="2"/>
  <c r="N71" i="2"/>
  <c r="L71" i="2"/>
  <c r="J71" i="2"/>
  <c r="H71" i="2"/>
  <c r="T72" i="2"/>
  <c r="R72" i="2"/>
  <c r="P72" i="2"/>
  <c r="N72" i="2"/>
  <c r="L72" i="2"/>
  <c r="J72" i="2"/>
  <c r="H72" i="2"/>
  <c r="T73" i="2"/>
  <c r="R73" i="2"/>
  <c r="P73" i="2"/>
  <c r="N73" i="2"/>
  <c r="L73" i="2"/>
  <c r="J73" i="2"/>
  <c r="H73" i="2"/>
  <c r="T74" i="2"/>
  <c r="R74" i="2"/>
  <c r="P74" i="2"/>
  <c r="N74" i="2"/>
  <c r="L74" i="2"/>
  <c r="J74" i="2"/>
  <c r="H74" i="2"/>
  <c r="T75" i="2"/>
  <c r="R75" i="2"/>
  <c r="P75" i="2"/>
  <c r="N75" i="2"/>
  <c r="L75" i="2"/>
  <c r="J75" i="2"/>
  <c r="H75" i="2"/>
  <c r="T76" i="2"/>
  <c r="R76" i="2"/>
  <c r="P76" i="2"/>
  <c r="N76" i="2"/>
  <c r="L76" i="2"/>
  <c r="J76" i="2"/>
  <c r="H76" i="2"/>
  <c r="T77" i="2"/>
  <c r="R77" i="2"/>
  <c r="P77" i="2"/>
  <c r="N77" i="2"/>
  <c r="L77" i="2"/>
  <c r="J77" i="2"/>
  <c r="H77" i="2"/>
  <c r="T78" i="2"/>
  <c r="R78" i="2"/>
  <c r="P78" i="2"/>
  <c r="N78" i="2"/>
  <c r="L78" i="2"/>
  <c r="J78" i="2"/>
  <c r="H78" i="2"/>
  <c r="T80" i="2"/>
  <c r="R80" i="2"/>
  <c r="P80" i="2"/>
  <c r="N80" i="2"/>
  <c r="L80" i="2"/>
  <c r="J80" i="2"/>
  <c r="H80" i="2"/>
  <c r="T81" i="2"/>
  <c r="R81" i="2"/>
  <c r="P81" i="2"/>
  <c r="N81" i="2"/>
  <c r="L81" i="2"/>
  <c r="J81" i="2"/>
  <c r="H81" i="2"/>
  <c r="T82" i="2"/>
  <c r="R82" i="2"/>
  <c r="P82" i="2"/>
  <c r="N82" i="2"/>
  <c r="L82" i="2"/>
  <c r="J82" i="2"/>
  <c r="H82" i="2"/>
  <c r="T83" i="2"/>
  <c r="R83" i="2"/>
  <c r="P83" i="2"/>
  <c r="N83" i="2"/>
  <c r="L83" i="2"/>
  <c r="J83" i="2"/>
  <c r="H83" i="2"/>
  <c r="T84" i="2"/>
  <c r="R84" i="2"/>
  <c r="P84" i="2"/>
  <c r="N84" i="2"/>
  <c r="L84" i="2"/>
  <c r="J84" i="2"/>
  <c r="H84" i="2"/>
  <c r="T85" i="2"/>
  <c r="R85" i="2"/>
  <c r="P85" i="2"/>
  <c r="N85" i="2"/>
  <c r="L85" i="2"/>
  <c r="J85" i="2"/>
  <c r="H85" i="2"/>
  <c r="T86" i="2"/>
  <c r="R86" i="2"/>
  <c r="P86" i="2"/>
  <c r="N86" i="2"/>
  <c r="L86" i="2"/>
  <c r="J86" i="2"/>
  <c r="H86" i="2"/>
  <c r="T87" i="2"/>
  <c r="R87" i="2"/>
  <c r="P87" i="2"/>
  <c r="N87" i="2"/>
  <c r="L87" i="2"/>
  <c r="J87" i="2"/>
  <c r="H87" i="2"/>
  <c r="T88" i="2"/>
  <c r="R88" i="2"/>
  <c r="P88" i="2"/>
  <c r="N88" i="2"/>
  <c r="L88" i="2"/>
  <c r="J88" i="2"/>
  <c r="H88" i="2"/>
  <c r="T89" i="2"/>
  <c r="R89" i="2"/>
  <c r="P89" i="2"/>
  <c r="N89" i="2"/>
  <c r="L89" i="2"/>
  <c r="J89" i="2"/>
  <c r="H89" i="2"/>
  <c r="T90" i="2"/>
  <c r="R90" i="2"/>
  <c r="P90" i="2"/>
  <c r="N90" i="2"/>
  <c r="L90" i="2"/>
  <c r="J90" i="2"/>
  <c r="H90" i="2"/>
  <c r="T91" i="2"/>
  <c r="R91" i="2"/>
  <c r="P91" i="2"/>
  <c r="N91" i="2"/>
  <c r="L91" i="2"/>
  <c r="J91" i="2"/>
  <c r="H91" i="2"/>
  <c r="T92" i="2"/>
  <c r="R92" i="2"/>
  <c r="P92" i="2"/>
  <c r="N92" i="2"/>
  <c r="L92" i="2"/>
  <c r="J92" i="2"/>
  <c r="H92" i="2"/>
  <c r="T93" i="2"/>
  <c r="R93" i="2"/>
  <c r="P93" i="2"/>
  <c r="N93" i="2"/>
  <c r="L93" i="2"/>
  <c r="J93" i="2"/>
  <c r="H93" i="2"/>
  <c r="T94" i="2"/>
  <c r="R94" i="2"/>
  <c r="P94" i="2"/>
  <c r="N94" i="2"/>
  <c r="L94" i="2"/>
  <c r="J94" i="2"/>
  <c r="H94" i="2"/>
  <c r="T95" i="2"/>
  <c r="R95" i="2"/>
  <c r="P95" i="2"/>
  <c r="N95" i="2"/>
  <c r="L95" i="2"/>
  <c r="J95" i="2"/>
  <c r="H95" i="2"/>
  <c r="T96" i="2"/>
  <c r="R96" i="2"/>
  <c r="P96" i="2"/>
  <c r="N96" i="2"/>
  <c r="L96" i="2"/>
  <c r="J96" i="2"/>
  <c r="H96" i="2"/>
  <c r="T97" i="2"/>
  <c r="R97" i="2"/>
  <c r="P97" i="2"/>
  <c r="N97" i="2"/>
  <c r="L97" i="2"/>
  <c r="J97" i="2"/>
  <c r="H97" i="2"/>
  <c r="T98" i="2"/>
  <c r="R98" i="2"/>
  <c r="P98" i="2"/>
  <c r="N98" i="2"/>
  <c r="L98" i="2"/>
  <c r="J98" i="2"/>
  <c r="H98" i="2"/>
  <c r="T99" i="2"/>
  <c r="R99" i="2"/>
  <c r="P99" i="2"/>
  <c r="N99" i="2"/>
  <c r="L99" i="2"/>
  <c r="J99" i="2"/>
  <c r="H99" i="2"/>
  <c r="T100" i="2"/>
  <c r="R100" i="2"/>
  <c r="P100" i="2"/>
  <c r="N100" i="2"/>
  <c r="L100" i="2"/>
  <c r="J100" i="2"/>
  <c r="H100" i="2"/>
  <c r="T101" i="2"/>
  <c r="R101" i="2"/>
  <c r="P101" i="2"/>
  <c r="N101" i="2"/>
  <c r="L101" i="2"/>
  <c r="J101" i="2"/>
  <c r="H101" i="2"/>
  <c r="T102" i="2"/>
  <c r="R102" i="2"/>
  <c r="P102" i="2"/>
  <c r="N102" i="2"/>
  <c r="L102" i="2"/>
  <c r="J102" i="2"/>
  <c r="H102" i="2"/>
  <c r="T103" i="2"/>
  <c r="R103" i="2"/>
  <c r="P103" i="2"/>
  <c r="N103" i="2"/>
  <c r="L103" i="2"/>
  <c r="J103" i="2"/>
  <c r="H103" i="2"/>
  <c r="T104" i="2"/>
  <c r="R104" i="2"/>
  <c r="P104" i="2"/>
  <c r="N104" i="2"/>
  <c r="L104" i="2"/>
  <c r="J104" i="2"/>
  <c r="H104" i="2"/>
  <c r="T105" i="2"/>
  <c r="R105" i="2"/>
  <c r="P105" i="2"/>
  <c r="N105" i="2"/>
  <c r="L105" i="2"/>
  <c r="J105" i="2"/>
  <c r="H105" i="2"/>
  <c r="T106" i="2"/>
  <c r="R106" i="2"/>
  <c r="P106" i="2"/>
  <c r="N106" i="2"/>
  <c r="L106" i="2"/>
  <c r="J106" i="2"/>
  <c r="H106" i="2"/>
  <c r="T107" i="2"/>
  <c r="R107" i="2"/>
  <c r="P107" i="2"/>
  <c r="N107" i="2"/>
  <c r="L107" i="2"/>
  <c r="J107" i="2"/>
  <c r="H107" i="2"/>
  <c r="T108" i="2"/>
  <c r="R108" i="2"/>
  <c r="P108" i="2"/>
  <c r="N108" i="2"/>
  <c r="L108" i="2"/>
  <c r="J108" i="2"/>
  <c r="H108" i="2"/>
  <c r="T109" i="2"/>
  <c r="R109" i="2"/>
  <c r="P109" i="2"/>
  <c r="N109" i="2"/>
  <c r="L109" i="2"/>
  <c r="J109" i="2"/>
  <c r="H109" i="2"/>
  <c r="T110" i="2"/>
  <c r="R110" i="2"/>
  <c r="P110" i="2"/>
  <c r="N110" i="2"/>
  <c r="L110" i="2"/>
  <c r="J110" i="2"/>
  <c r="H110" i="2"/>
  <c r="T111" i="2"/>
  <c r="R111" i="2"/>
  <c r="P111" i="2"/>
  <c r="N111" i="2"/>
  <c r="L111" i="2"/>
  <c r="J111" i="2"/>
  <c r="H111" i="2"/>
  <c r="T112" i="2"/>
  <c r="R112" i="2"/>
  <c r="P112" i="2"/>
  <c r="N112" i="2"/>
  <c r="L112" i="2"/>
  <c r="J112" i="2"/>
  <c r="H112" i="2"/>
  <c r="T113" i="2"/>
  <c r="R113" i="2"/>
  <c r="P113" i="2"/>
  <c r="N113" i="2"/>
  <c r="L113" i="2"/>
  <c r="J113" i="2"/>
  <c r="H113" i="2"/>
  <c r="T114" i="2"/>
  <c r="R114" i="2"/>
  <c r="P114" i="2"/>
  <c r="N114" i="2"/>
  <c r="L114" i="2"/>
  <c r="J114" i="2"/>
  <c r="H114" i="2"/>
  <c r="T115" i="2"/>
  <c r="R115" i="2"/>
  <c r="P115" i="2"/>
  <c r="N115" i="2"/>
  <c r="L115" i="2"/>
  <c r="J115" i="2"/>
  <c r="H115" i="2"/>
  <c r="T116" i="2"/>
  <c r="R116" i="2"/>
  <c r="P116" i="2"/>
  <c r="N116" i="2"/>
  <c r="L116" i="2"/>
  <c r="J116" i="2"/>
  <c r="H116" i="2"/>
  <c r="T117" i="2"/>
  <c r="R117" i="2"/>
  <c r="P117" i="2"/>
  <c r="N117" i="2"/>
  <c r="L117" i="2"/>
  <c r="J117" i="2"/>
  <c r="H117" i="2"/>
  <c r="T118" i="2"/>
  <c r="R118" i="2"/>
  <c r="P118" i="2"/>
  <c r="N118" i="2"/>
  <c r="L118" i="2"/>
  <c r="J118" i="2"/>
  <c r="H118" i="2"/>
  <c r="T119" i="2"/>
  <c r="R119" i="2"/>
  <c r="P119" i="2"/>
  <c r="N119" i="2"/>
  <c r="L119" i="2"/>
  <c r="J119" i="2"/>
  <c r="H119" i="2"/>
  <c r="T120" i="2"/>
  <c r="R120" i="2"/>
  <c r="P120" i="2"/>
  <c r="N120" i="2"/>
  <c r="L120" i="2"/>
  <c r="J120" i="2"/>
  <c r="H120" i="2"/>
  <c r="T121" i="2"/>
  <c r="R121" i="2"/>
  <c r="P121" i="2"/>
  <c r="N121" i="2"/>
  <c r="L121" i="2"/>
  <c r="J121" i="2"/>
  <c r="H121" i="2"/>
  <c r="T122" i="2"/>
  <c r="R122" i="2"/>
  <c r="P122" i="2"/>
  <c r="N122" i="2"/>
  <c r="L122" i="2"/>
  <c r="J122" i="2"/>
  <c r="H122" i="2"/>
  <c r="T123" i="2"/>
  <c r="R123" i="2"/>
  <c r="P123" i="2"/>
  <c r="N123" i="2"/>
  <c r="L123" i="2"/>
  <c r="J123" i="2"/>
  <c r="H123" i="2"/>
  <c r="T124" i="2"/>
  <c r="R124" i="2"/>
  <c r="P124" i="2"/>
  <c r="N124" i="2"/>
  <c r="L124" i="2"/>
  <c r="J124" i="2"/>
  <c r="H124" i="2"/>
  <c r="T125" i="2"/>
  <c r="R125" i="2"/>
  <c r="P125" i="2"/>
  <c r="N125" i="2"/>
  <c r="L125" i="2"/>
  <c r="J125" i="2"/>
  <c r="H125" i="2"/>
  <c r="T126" i="2"/>
  <c r="R126" i="2"/>
  <c r="P126" i="2"/>
  <c r="N126" i="2"/>
  <c r="L126" i="2"/>
  <c r="J126" i="2"/>
  <c r="H126" i="2"/>
  <c r="T127" i="2"/>
  <c r="R127" i="2"/>
  <c r="P127" i="2"/>
  <c r="N127" i="2"/>
  <c r="L127" i="2"/>
  <c r="J127" i="2"/>
  <c r="H127" i="2"/>
  <c r="T128" i="2"/>
  <c r="R128" i="2"/>
  <c r="P128" i="2"/>
  <c r="N128" i="2"/>
  <c r="L128" i="2"/>
  <c r="J128" i="2"/>
  <c r="H128" i="2"/>
  <c r="T129" i="2"/>
  <c r="R129" i="2"/>
  <c r="P129" i="2"/>
  <c r="N129" i="2"/>
  <c r="L129" i="2"/>
  <c r="J129" i="2"/>
  <c r="H129" i="2"/>
  <c r="T130" i="2"/>
  <c r="R130" i="2"/>
  <c r="P130" i="2"/>
  <c r="N130" i="2"/>
  <c r="L130" i="2"/>
  <c r="J130" i="2"/>
  <c r="H130" i="2"/>
  <c r="T131" i="2"/>
  <c r="R131" i="2"/>
  <c r="P131" i="2"/>
  <c r="N131" i="2"/>
  <c r="L131" i="2"/>
  <c r="J131" i="2"/>
  <c r="H131" i="2"/>
  <c r="T132" i="2"/>
  <c r="R132" i="2"/>
  <c r="P132" i="2"/>
  <c r="N132" i="2"/>
  <c r="L132" i="2"/>
  <c r="J132" i="2"/>
  <c r="H132" i="2"/>
  <c r="T133" i="2"/>
  <c r="R133" i="2"/>
  <c r="P133" i="2"/>
  <c r="N133" i="2"/>
  <c r="L133" i="2"/>
  <c r="J133" i="2"/>
  <c r="H133" i="2"/>
  <c r="T134" i="2"/>
  <c r="R134" i="2"/>
  <c r="P134" i="2"/>
  <c r="N134" i="2"/>
  <c r="L134" i="2"/>
  <c r="J134" i="2"/>
  <c r="H134" i="2"/>
  <c r="T135" i="2"/>
  <c r="R135" i="2"/>
  <c r="P135" i="2"/>
  <c r="N135" i="2"/>
  <c r="L135" i="2"/>
  <c r="J135" i="2"/>
  <c r="H135" i="2"/>
  <c r="T136" i="2"/>
  <c r="R136" i="2"/>
  <c r="P136" i="2"/>
  <c r="N136" i="2"/>
  <c r="L136" i="2"/>
  <c r="J136" i="2"/>
  <c r="H136" i="2"/>
  <c r="T137" i="2"/>
  <c r="R137" i="2"/>
  <c r="P137" i="2"/>
  <c r="N137" i="2"/>
  <c r="L137" i="2"/>
  <c r="J137" i="2"/>
  <c r="H137" i="2"/>
  <c r="T138" i="2"/>
  <c r="R138" i="2"/>
  <c r="P138" i="2"/>
  <c r="N138" i="2"/>
  <c r="L138" i="2"/>
  <c r="J138" i="2"/>
  <c r="H138" i="2"/>
  <c r="T140" i="2"/>
  <c r="R140" i="2"/>
  <c r="P140" i="2"/>
  <c r="N140" i="2"/>
  <c r="L140" i="2"/>
  <c r="J140" i="2"/>
  <c r="H140" i="2"/>
  <c r="T145" i="2"/>
  <c r="R145" i="2"/>
  <c r="P145" i="2"/>
  <c r="N145" i="2"/>
  <c r="L145" i="2"/>
  <c r="J145" i="2"/>
  <c r="H145" i="2"/>
  <c r="R148" i="2"/>
  <c r="T148" i="2"/>
  <c r="T150" i="2"/>
  <c r="R150" i="2"/>
  <c r="P150" i="2"/>
  <c r="N150" i="2"/>
  <c r="L150" i="2"/>
  <c r="J150" i="2"/>
  <c r="H150" i="2"/>
  <c r="T155" i="2"/>
  <c r="R155" i="2"/>
  <c r="P155" i="2"/>
  <c r="N155" i="2"/>
  <c r="L155" i="2"/>
  <c r="J155" i="2"/>
  <c r="H155" i="2"/>
  <c r="Q160" i="2"/>
  <c r="R160" i="2" s="1"/>
  <c r="H160" i="2"/>
  <c r="S160" i="2"/>
  <c r="T160" i="2" s="1"/>
  <c r="L160" i="2"/>
  <c r="L165" i="2"/>
  <c r="R170" i="2"/>
  <c r="R166" i="2"/>
  <c r="T170" i="2"/>
  <c r="T166" i="2"/>
  <c r="Q175" i="2"/>
  <c r="R175" i="2" s="1"/>
  <c r="H175" i="2"/>
  <c r="S175" i="2"/>
  <c r="T175" i="2" s="1"/>
  <c r="L175" i="2"/>
  <c r="Q185" i="2"/>
  <c r="R185" i="2" s="1"/>
  <c r="H185" i="2"/>
  <c r="S185" i="2"/>
  <c r="T185" i="2" s="1"/>
  <c r="L185" i="2"/>
  <c r="T186" i="2"/>
  <c r="R186" i="2"/>
  <c r="P186" i="2"/>
  <c r="N186" i="2"/>
  <c r="L186" i="2"/>
  <c r="J186" i="2"/>
  <c r="H186" i="2"/>
  <c r="T187" i="2"/>
  <c r="R187" i="2"/>
  <c r="P187" i="2"/>
  <c r="N187" i="2"/>
  <c r="L187" i="2"/>
  <c r="J187" i="2"/>
  <c r="H187" i="2"/>
  <c r="T188" i="2"/>
  <c r="R188" i="2"/>
  <c r="P188" i="2"/>
  <c r="N188" i="2"/>
  <c r="L188" i="2"/>
  <c r="J188" i="2"/>
  <c r="H188" i="2"/>
  <c r="T189" i="2"/>
  <c r="R189" i="2"/>
  <c r="P189" i="2"/>
  <c r="N189" i="2"/>
  <c r="L189" i="2"/>
  <c r="J189" i="2"/>
  <c r="H189" i="2"/>
  <c r="T190" i="2"/>
  <c r="R190" i="2"/>
  <c r="P190" i="2"/>
  <c r="N190" i="2"/>
  <c r="L190" i="2"/>
  <c r="J190" i="2"/>
  <c r="H190" i="2"/>
  <c r="T191" i="2"/>
  <c r="R191" i="2"/>
  <c r="P191" i="2"/>
  <c r="N191" i="2"/>
  <c r="L191" i="2"/>
  <c r="J191" i="2"/>
  <c r="H191" i="2"/>
  <c r="T192" i="2"/>
  <c r="R192" i="2"/>
  <c r="P192" i="2"/>
  <c r="N192" i="2"/>
  <c r="L192" i="2"/>
  <c r="J192" i="2"/>
  <c r="H192" i="2"/>
  <c r="T193" i="2"/>
  <c r="R193" i="2"/>
  <c r="P193" i="2"/>
  <c r="N193" i="2"/>
  <c r="L193" i="2"/>
  <c r="J193" i="2"/>
  <c r="H193" i="2"/>
  <c r="T194" i="2"/>
  <c r="R194" i="2"/>
  <c r="P194" i="2"/>
  <c r="N194" i="2"/>
  <c r="L194" i="2"/>
  <c r="J194" i="2"/>
  <c r="H194" i="2"/>
  <c r="T195" i="2"/>
  <c r="R195" i="2"/>
  <c r="P195" i="2"/>
  <c r="N195" i="2"/>
  <c r="L195" i="2"/>
  <c r="J195" i="2"/>
  <c r="H195" i="2"/>
  <c r="T196" i="2"/>
  <c r="R196" i="2"/>
  <c r="P196" i="2"/>
  <c r="N196" i="2"/>
  <c r="L196" i="2"/>
  <c r="J196" i="2"/>
  <c r="H196" i="2"/>
  <c r="T197" i="2"/>
  <c r="R197" i="2"/>
  <c r="P197" i="2"/>
  <c r="N197" i="2"/>
  <c r="L197" i="2"/>
  <c r="J197" i="2"/>
  <c r="H197" i="2"/>
  <c r="T198" i="2"/>
  <c r="R198" i="2"/>
  <c r="P198" i="2"/>
  <c r="N198" i="2"/>
  <c r="L198" i="2"/>
  <c r="J198" i="2"/>
  <c r="H198" i="2"/>
  <c r="T199" i="2"/>
  <c r="R199" i="2"/>
  <c r="P199" i="2"/>
  <c r="N199" i="2"/>
  <c r="L199" i="2"/>
  <c r="J199" i="2"/>
  <c r="H199" i="2"/>
  <c r="T200" i="2"/>
  <c r="R200" i="2"/>
  <c r="P200" i="2"/>
  <c r="N200" i="2"/>
  <c r="L200" i="2"/>
  <c r="J200" i="2"/>
  <c r="H200" i="2"/>
  <c r="T201" i="2"/>
  <c r="R201" i="2"/>
  <c r="P201" i="2"/>
  <c r="N201" i="2"/>
  <c r="L201" i="2"/>
  <c r="J201" i="2"/>
  <c r="H201" i="2"/>
  <c r="T202" i="2"/>
  <c r="R202" i="2"/>
  <c r="P202" i="2"/>
  <c r="N202" i="2"/>
  <c r="L202" i="2"/>
  <c r="J202" i="2"/>
  <c r="H202" i="2"/>
  <c r="T203" i="2"/>
  <c r="R203" i="2"/>
  <c r="P203" i="2"/>
  <c r="N203" i="2"/>
  <c r="L203" i="2"/>
  <c r="J203" i="2"/>
  <c r="H203" i="2"/>
  <c r="T204" i="2"/>
  <c r="R204" i="2"/>
  <c r="P204" i="2"/>
  <c r="N204" i="2"/>
  <c r="L204" i="2"/>
  <c r="J204" i="2"/>
  <c r="H204" i="2"/>
  <c r="T205" i="2"/>
  <c r="R205" i="2"/>
  <c r="P205" i="2"/>
  <c r="N205" i="2"/>
  <c r="L205" i="2"/>
  <c r="J205" i="2"/>
  <c r="H205" i="2"/>
  <c r="T206" i="2"/>
  <c r="R206" i="2"/>
  <c r="P206" i="2"/>
  <c r="N206" i="2"/>
  <c r="L206" i="2"/>
  <c r="J206" i="2"/>
  <c r="H206" i="2"/>
  <c r="T207" i="2"/>
  <c r="R207" i="2"/>
  <c r="P207" i="2"/>
  <c r="N207" i="2"/>
  <c r="L207" i="2"/>
  <c r="J207" i="2"/>
  <c r="H207" i="2"/>
  <c r="T208" i="2"/>
  <c r="R208" i="2"/>
  <c r="P208" i="2"/>
  <c r="N208" i="2"/>
  <c r="L208" i="2"/>
  <c r="J208" i="2"/>
  <c r="H208" i="2"/>
  <c r="T209" i="2"/>
  <c r="R209" i="2"/>
  <c r="P209" i="2"/>
  <c r="N209" i="2"/>
  <c r="L209" i="2"/>
  <c r="J209" i="2"/>
  <c r="H209" i="2"/>
  <c r="T210" i="2"/>
  <c r="R210" i="2"/>
  <c r="P210" i="2"/>
  <c r="N210" i="2"/>
  <c r="L210" i="2"/>
  <c r="J210" i="2"/>
  <c r="H210" i="2"/>
  <c r="T211" i="2"/>
  <c r="R211" i="2"/>
  <c r="P211" i="2"/>
  <c r="N211" i="2"/>
  <c r="L211" i="2"/>
  <c r="J211" i="2"/>
  <c r="H211" i="2"/>
  <c r="T212" i="2"/>
  <c r="R212" i="2"/>
  <c r="P212" i="2"/>
  <c r="N212" i="2"/>
  <c r="L212" i="2"/>
  <c r="J212" i="2"/>
  <c r="H212" i="2"/>
  <c r="T213" i="2"/>
  <c r="R213" i="2"/>
  <c r="P213" i="2"/>
  <c r="N213" i="2"/>
  <c r="L213" i="2"/>
  <c r="J213" i="2"/>
  <c r="H213" i="2"/>
  <c r="T214" i="2"/>
  <c r="R214" i="2"/>
  <c r="P214" i="2"/>
  <c r="N214" i="2"/>
  <c r="L214" i="2"/>
  <c r="J214" i="2"/>
  <c r="H214" i="2"/>
  <c r="T215" i="2"/>
  <c r="R215" i="2"/>
  <c r="P215" i="2"/>
  <c r="N215" i="2"/>
  <c r="L215" i="2"/>
  <c r="J215" i="2"/>
  <c r="H215" i="2"/>
  <c r="T216" i="2"/>
  <c r="R216" i="2"/>
  <c r="P216" i="2"/>
  <c r="N216" i="2"/>
  <c r="L216" i="2"/>
  <c r="J216" i="2"/>
  <c r="H216" i="2"/>
  <c r="T217" i="2"/>
  <c r="R217" i="2"/>
  <c r="P217" i="2"/>
  <c r="N217" i="2"/>
  <c r="L217" i="2"/>
  <c r="J217" i="2"/>
  <c r="H217" i="2"/>
  <c r="T218" i="2"/>
  <c r="R218" i="2"/>
  <c r="P218" i="2"/>
  <c r="N218" i="2"/>
  <c r="L218" i="2"/>
  <c r="J218" i="2"/>
  <c r="H218" i="2"/>
  <c r="T219" i="2"/>
  <c r="R219" i="2"/>
  <c r="P219" i="2"/>
  <c r="N219" i="2"/>
  <c r="L219" i="2"/>
  <c r="J219" i="2"/>
  <c r="H219" i="2"/>
  <c r="T220" i="2"/>
  <c r="R220" i="2"/>
  <c r="P220" i="2"/>
  <c r="N220" i="2"/>
  <c r="L220" i="2"/>
  <c r="J220" i="2"/>
  <c r="H220" i="2"/>
  <c r="T221" i="2"/>
  <c r="R221" i="2"/>
  <c r="P221" i="2"/>
  <c r="N221" i="2"/>
  <c r="L221" i="2"/>
  <c r="J221" i="2"/>
  <c r="H221" i="2"/>
  <c r="T222" i="2"/>
  <c r="R222" i="2"/>
  <c r="P222" i="2"/>
  <c r="N222" i="2"/>
  <c r="L222" i="2"/>
  <c r="J222" i="2"/>
  <c r="H222" i="2"/>
  <c r="T223" i="2"/>
  <c r="R223" i="2"/>
  <c r="P223" i="2"/>
  <c r="N223" i="2"/>
  <c r="L223" i="2"/>
  <c r="J223" i="2"/>
  <c r="H223" i="2"/>
  <c r="T224" i="2"/>
  <c r="R224" i="2"/>
  <c r="P224" i="2"/>
  <c r="N224" i="2"/>
  <c r="L224" i="2"/>
  <c r="J224" i="2"/>
  <c r="H224" i="2"/>
  <c r="T225" i="2"/>
  <c r="R225" i="2"/>
  <c r="P225" i="2"/>
  <c r="N225" i="2"/>
  <c r="L225" i="2"/>
  <c r="J225" i="2"/>
  <c r="H225" i="2"/>
  <c r="T226" i="2"/>
  <c r="R226" i="2"/>
  <c r="P226" i="2"/>
  <c r="N226" i="2"/>
  <c r="L226" i="2"/>
  <c r="J226" i="2"/>
  <c r="H226" i="2"/>
  <c r="T227" i="2"/>
  <c r="R227" i="2"/>
  <c r="P227" i="2"/>
  <c r="N227" i="2"/>
  <c r="L227" i="2"/>
  <c r="J227" i="2"/>
  <c r="H227" i="2"/>
  <c r="T228" i="2"/>
  <c r="R228" i="2"/>
  <c r="P228" i="2"/>
  <c r="N228" i="2"/>
  <c r="L228" i="2"/>
  <c r="J228" i="2"/>
  <c r="H228" i="2"/>
  <c r="T229" i="2"/>
  <c r="R229" i="2"/>
  <c r="P229" i="2"/>
  <c r="N229" i="2"/>
  <c r="L229" i="2"/>
  <c r="J229" i="2"/>
  <c r="H229" i="2"/>
  <c r="N230" i="2"/>
  <c r="T231" i="2"/>
  <c r="R231" i="2"/>
  <c r="P231" i="2"/>
  <c r="N231" i="2"/>
  <c r="L231" i="2"/>
  <c r="J231" i="2"/>
  <c r="H231" i="2"/>
  <c r="T232" i="2"/>
  <c r="R232" i="2"/>
  <c r="P232" i="2"/>
  <c r="N232" i="2"/>
  <c r="L232" i="2"/>
  <c r="J232" i="2"/>
  <c r="H232" i="2"/>
  <c r="T233" i="2"/>
  <c r="R233" i="2"/>
  <c r="P233" i="2"/>
  <c r="N233" i="2"/>
  <c r="L233" i="2"/>
  <c r="J233" i="2"/>
  <c r="H233" i="2"/>
  <c r="T234" i="2"/>
  <c r="R234" i="2"/>
  <c r="P234" i="2"/>
  <c r="N234" i="2"/>
  <c r="L234" i="2"/>
  <c r="J234" i="2"/>
  <c r="H234" i="2"/>
  <c r="T235" i="2"/>
  <c r="R235" i="2"/>
  <c r="P235" i="2"/>
  <c r="N235" i="2"/>
  <c r="L235" i="2"/>
  <c r="J235" i="2"/>
  <c r="H235" i="2"/>
  <c r="T236" i="2"/>
  <c r="R236" i="2"/>
  <c r="P236" i="2"/>
  <c r="N236" i="2"/>
  <c r="L236" i="2"/>
  <c r="J236" i="2"/>
  <c r="H236" i="2"/>
  <c r="T237" i="2"/>
  <c r="R237" i="2"/>
  <c r="P237" i="2"/>
  <c r="N237" i="2"/>
  <c r="L237" i="2"/>
  <c r="J237" i="2"/>
  <c r="H237" i="2"/>
  <c r="T238" i="2"/>
  <c r="R238" i="2"/>
  <c r="P238" i="2"/>
  <c r="N238" i="2"/>
  <c r="L238" i="2"/>
  <c r="J238" i="2"/>
  <c r="H238" i="2"/>
  <c r="T239" i="2"/>
  <c r="R239" i="2"/>
  <c r="P239" i="2"/>
  <c r="N239" i="2"/>
  <c r="L239" i="2"/>
  <c r="J239" i="2"/>
  <c r="H239" i="2"/>
  <c r="T240" i="2"/>
  <c r="R240" i="2"/>
  <c r="P240" i="2"/>
  <c r="N240" i="2"/>
  <c r="L240" i="2"/>
  <c r="J240" i="2"/>
  <c r="H240" i="2"/>
  <c r="T241" i="2"/>
  <c r="R241" i="2"/>
  <c r="P241" i="2"/>
  <c r="N241" i="2"/>
  <c r="L241" i="2"/>
  <c r="J241" i="2"/>
  <c r="H241" i="2"/>
  <c r="T242" i="2"/>
  <c r="R242" i="2"/>
  <c r="P242" i="2"/>
  <c r="N242" i="2"/>
  <c r="L242" i="2"/>
  <c r="J242" i="2"/>
  <c r="H242" i="2"/>
  <c r="T243" i="2"/>
  <c r="R243" i="2"/>
  <c r="P243" i="2"/>
  <c r="N243" i="2"/>
  <c r="L243" i="2"/>
  <c r="J243" i="2"/>
  <c r="H243" i="2"/>
  <c r="T244" i="2"/>
  <c r="R244" i="2"/>
  <c r="P244" i="2"/>
  <c r="N244" i="2"/>
  <c r="L244" i="2"/>
  <c r="J244" i="2"/>
  <c r="H244" i="2"/>
  <c r="T245" i="2"/>
  <c r="R245" i="2"/>
  <c r="P245" i="2"/>
  <c r="N245" i="2"/>
  <c r="L245" i="2"/>
  <c r="J245" i="2"/>
  <c r="H245" i="2"/>
  <c r="R246" i="2"/>
  <c r="P246" i="2"/>
  <c r="N246" i="2"/>
  <c r="L246" i="2"/>
  <c r="J246" i="2"/>
  <c r="H246" i="2"/>
  <c r="O456" i="2"/>
  <c r="O250" i="2"/>
  <c r="F250" i="2" s="1"/>
  <c r="S246" i="2"/>
  <c r="T246" i="2" s="1"/>
  <c r="R247" i="2"/>
  <c r="P247" i="2"/>
  <c r="N247" i="2"/>
  <c r="L247" i="2"/>
  <c r="J247" i="2"/>
  <c r="H247" i="2"/>
  <c r="O457" i="2"/>
  <c r="F457" i="2" s="1"/>
  <c r="S247" i="2"/>
  <c r="T247" i="2" s="1"/>
  <c r="T248" i="2"/>
  <c r="R248" i="2"/>
  <c r="P248" i="2"/>
  <c r="N248" i="2"/>
  <c r="L248" i="2"/>
  <c r="J248" i="2"/>
  <c r="H248" i="2"/>
  <c r="R249" i="2"/>
  <c r="P249" i="2"/>
  <c r="N249" i="2"/>
  <c r="L249" i="2"/>
  <c r="J249" i="2"/>
  <c r="H249" i="2"/>
  <c r="O459" i="2"/>
  <c r="F459" i="2" s="1"/>
  <c r="S249" i="2"/>
  <c r="T249" i="2" s="1"/>
  <c r="S250" i="2"/>
  <c r="T251" i="2"/>
  <c r="R251" i="2"/>
  <c r="P251" i="2"/>
  <c r="N251" i="2"/>
  <c r="L251" i="2"/>
  <c r="J251" i="2"/>
  <c r="H251" i="2"/>
  <c r="R252" i="2"/>
  <c r="P252" i="2"/>
  <c r="N252" i="2"/>
  <c r="L252" i="2"/>
  <c r="J252" i="2"/>
  <c r="H252" i="2"/>
  <c r="O462" i="2"/>
  <c r="F462" i="2" s="1"/>
  <c r="O255" i="2"/>
  <c r="F255" i="2" s="1"/>
  <c r="S252" i="2"/>
  <c r="T252" i="2" s="1"/>
  <c r="R253" i="2"/>
  <c r="P253" i="2"/>
  <c r="N253" i="2"/>
  <c r="L253" i="2"/>
  <c r="J253" i="2"/>
  <c r="H253" i="2"/>
  <c r="O463" i="2"/>
  <c r="F463" i="2" s="1"/>
  <c r="S253" i="2"/>
  <c r="T253" i="2" s="1"/>
  <c r="R254" i="2"/>
  <c r="P254" i="2"/>
  <c r="N254" i="2"/>
  <c r="L254" i="2"/>
  <c r="J254" i="2"/>
  <c r="H254" i="2"/>
  <c r="O464" i="2"/>
  <c r="F464" i="2" s="1"/>
  <c r="S254" i="2"/>
  <c r="T254" i="2" s="1"/>
  <c r="S255" i="2"/>
  <c r="R256" i="2"/>
  <c r="P256" i="2"/>
  <c r="N256" i="2"/>
  <c r="L256" i="2"/>
  <c r="J256" i="2"/>
  <c r="H256" i="2"/>
  <c r="O466" i="2"/>
  <c r="O260" i="2"/>
  <c r="F260" i="2" s="1"/>
  <c r="S256" i="2"/>
  <c r="R257" i="2"/>
  <c r="P257" i="2"/>
  <c r="N257" i="2"/>
  <c r="L257" i="2"/>
  <c r="J257" i="2"/>
  <c r="H257" i="2"/>
  <c r="O467" i="2"/>
  <c r="F467" i="2" s="1"/>
  <c r="S257" i="2"/>
  <c r="T257" i="2" s="1"/>
  <c r="R258" i="2"/>
  <c r="P258" i="2"/>
  <c r="N258" i="2"/>
  <c r="L258" i="2"/>
  <c r="J258" i="2"/>
  <c r="H258" i="2"/>
  <c r="O468" i="2"/>
  <c r="F468" i="2" s="1"/>
  <c r="S258" i="2"/>
  <c r="T258" i="2" s="1"/>
  <c r="R259" i="2"/>
  <c r="P259" i="2"/>
  <c r="N259" i="2"/>
  <c r="L259" i="2"/>
  <c r="J259" i="2"/>
  <c r="H259" i="2"/>
  <c r="O469" i="2"/>
  <c r="S259" i="2"/>
  <c r="T259" i="2" s="1"/>
  <c r="R261" i="2"/>
  <c r="P261" i="2"/>
  <c r="N261" i="2"/>
  <c r="L261" i="2"/>
  <c r="J261" i="2"/>
  <c r="H261" i="2"/>
  <c r="O471" i="2"/>
  <c r="O265" i="2"/>
  <c r="F265" i="2" s="1"/>
  <c r="S261" i="2"/>
  <c r="T261" i="2" s="1"/>
  <c r="R262" i="2"/>
  <c r="P262" i="2"/>
  <c r="N262" i="2"/>
  <c r="L262" i="2"/>
  <c r="J262" i="2"/>
  <c r="H262" i="2"/>
  <c r="O472" i="2"/>
  <c r="F472" i="2" s="1"/>
  <c r="S262" i="2"/>
  <c r="T262" i="2" s="1"/>
  <c r="R263" i="2"/>
  <c r="P263" i="2"/>
  <c r="N263" i="2"/>
  <c r="L263" i="2"/>
  <c r="J263" i="2"/>
  <c r="H263" i="2"/>
  <c r="O473" i="2"/>
  <c r="F473" i="2" s="1"/>
  <c r="S263" i="2"/>
  <c r="T263" i="2" s="1"/>
  <c r="R264" i="2"/>
  <c r="P264" i="2"/>
  <c r="N264" i="2"/>
  <c r="L264" i="2"/>
  <c r="J264" i="2"/>
  <c r="H264" i="2"/>
  <c r="O474" i="2"/>
  <c r="F474" i="2" s="1"/>
  <c r="S264" i="2"/>
  <c r="T264" i="2" s="1"/>
  <c r="S265" i="2"/>
  <c r="R266" i="2"/>
  <c r="P266" i="2"/>
  <c r="N266" i="2"/>
  <c r="L266" i="2"/>
  <c r="J266" i="2"/>
  <c r="H266" i="2"/>
  <c r="O476" i="2"/>
  <c r="O270" i="2"/>
  <c r="F270" i="2" s="1"/>
  <c r="S266" i="2"/>
  <c r="T266" i="2" s="1"/>
  <c r="R267" i="2"/>
  <c r="P267" i="2"/>
  <c r="N267" i="2"/>
  <c r="L267" i="2"/>
  <c r="J267" i="2"/>
  <c r="H267" i="2"/>
  <c r="O477" i="2"/>
  <c r="F477" i="2" s="1"/>
  <c r="S267" i="2"/>
  <c r="T267" i="2" s="1"/>
  <c r="R268" i="2"/>
  <c r="P268" i="2"/>
  <c r="N268" i="2"/>
  <c r="L268" i="2"/>
  <c r="J268" i="2"/>
  <c r="H268" i="2"/>
  <c r="O478" i="2"/>
  <c r="F478" i="2" s="1"/>
  <c r="S268" i="2"/>
  <c r="R269" i="2"/>
  <c r="P269" i="2"/>
  <c r="N269" i="2"/>
  <c r="L269" i="2"/>
  <c r="J269" i="2"/>
  <c r="H269" i="2"/>
  <c r="O479" i="2"/>
  <c r="F479" i="2" s="1"/>
  <c r="S269" i="2"/>
  <c r="T269" i="2" s="1"/>
  <c r="R271" i="2"/>
  <c r="P271" i="2"/>
  <c r="N271" i="2"/>
  <c r="L271" i="2"/>
  <c r="J271" i="2"/>
  <c r="H271" i="2"/>
  <c r="O481" i="2"/>
  <c r="O275" i="2"/>
  <c r="F275" i="2" s="1"/>
  <c r="S271" i="2"/>
  <c r="T271" i="2" s="1"/>
  <c r="R272" i="2"/>
  <c r="P272" i="2"/>
  <c r="N272" i="2"/>
  <c r="L272" i="2"/>
  <c r="J272" i="2"/>
  <c r="H272" i="2"/>
  <c r="O482" i="2"/>
  <c r="F482" i="2" s="1"/>
  <c r="S272" i="2"/>
  <c r="T272" i="2" s="1"/>
  <c r="R273" i="2"/>
  <c r="P273" i="2"/>
  <c r="N273" i="2"/>
  <c r="L273" i="2"/>
  <c r="J273" i="2"/>
  <c r="H273" i="2"/>
  <c r="O483" i="2"/>
  <c r="F483" i="2" s="1"/>
  <c r="S273" i="2"/>
  <c r="T273" i="2" s="1"/>
  <c r="R274" i="2"/>
  <c r="P274" i="2"/>
  <c r="N274" i="2"/>
  <c r="L274" i="2"/>
  <c r="J274" i="2"/>
  <c r="H274" i="2"/>
  <c r="O484" i="2"/>
  <c r="F484" i="2" s="1"/>
  <c r="S274" i="2"/>
  <c r="T274" i="2" s="1"/>
  <c r="S275" i="2"/>
  <c r="T276" i="2"/>
  <c r="R276" i="2"/>
  <c r="P276" i="2"/>
  <c r="N276" i="2"/>
  <c r="L276" i="2"/>
  <c r="J276" i="2"/>
  <c r="H276" i="2"/>
  <c r="T277" i="2"/>
  <c r="R277" i="2"/>
  <c r="P277" i="2"/>
  <c r="N277" i="2"/>
  <c r="L277" i="2"/>
  <c r="J277" i="2"/>
  <c r="H277" i="2"/>
  <c r="T278" i="2"/>
  <c r="R278" i="2"/>
  <c r="P278" i="2"/>
  <c r="N278" i="2"/>
  <c r="L278" i="2"/>
  <c r="J278" i="2"/>
  <c r="H278" i="2"/>
  <c r="T279" i="2"/>
  <c r="R279" i="2"/>
  <c r="P279" i="2"/>
  <c r="N279" i="2"/>
  <c r="L279" i="2"/>
  <c r="J279" i="2"/>
  <c r="H279" i="2"/>
  <c r="T280" i="2"/>
  <c r="R280" i="2"/>
  <c r="P280" i="2"/>
  <c r="N280" i="2"/>
  <c r="L280" i="2"/>
  <c r="J280" i="2"/>
  <c r="H280" i="2"/>
  <c r="T281" i="2"/>
  <c r="R281" i="2"/>
  <c r="P281" i="2"/>
  <c r="N281" i="2"/>
  <c r="L281" i="2"/>
  <c r="J281" i="2"/>
  <c r="H281" i="2"/>
  <c r="T282" i="2"/>
  <c r="R282" i="2"/>
  <c r="P282" i="2"/>
  <c r="N282" i="2"/>
  <c r="L282" i="2"/>
  <c r="J282" i="2"/>
  <c r="H282" i="2"/>
  <c r="T283" i="2"/>
  <c r="R283" i="2"/>
  <c r="P283" i="2"/>
  <c r="N283" i="2"/>
  <c r="L283" i="2"/>
  <c r="J283" i="2"/>
  <c r="H283" i="2"/>
  <c r="T284" i="2"/>
  <c r="R284" i="2"/>
  <c r="P284" i="2"/>
  <c r="N284" i="2"/>
  <c r="L284" i="2"/>
  <c r="J284" i="2"/>
  <c r="H284" i="2"/>
  <c r="T285" i="2"/>
  <c r="R285" i="2"/>
  <c r="P285" i="2"/>
  <c r="N285" i="2"/>
  <c r="L285" i="2"/>
  <c r="J285" i="2"/>
  <c r="H285" i="2"/>
  <c r="T286" i="2"/>
  <c r="R286" i="2"/>
  <c r="P286" i="2"/>
  <c r="N286" i="2"/>
  <c r="L286" i="2"/>
  <c r="J286" i="2"/>
  <c r="H286" i="2"/>
  <c r="T287" i="2"/>
  <c r="R287" i="2"/>
  <c r="P287" i="2"/>
  <c r="N287" i="2"/>
  <c r="L287" i="2"/>
  <c r="J287" i="2"/>
  <c r="H287" i="2"/>
  <c r="T288" i="2"/>
  <c r="R288" i="2"/>
  <c r="P288" i="2"/>
  <c r="N288" i="2"/>
  <c r="L288" i="2"/>
  <c r="J288" i="2"/>
  <c r="H288" i="2"/>
  <c r="T290" i="2"/>
  <c r="R290" i="2"/>
  <c r="P290" i="2"/>
  <c r="N290" i="2"/>
  <c r="L290" i="2"/>
  <c r="J290" i="2"/>
  <c r="H290" i="2"/>
  <c r="T291" i="2"/>
  <c r="R291" i="2"/>
  <c r="P291" i="2"/>
  <c r="N291" i="2"/>
  <c r="L291" i="2"/>
  <c r="J291" i="2"/>
  <c r="H291" i="2"/>
  <c r="T292" i="2"/>
  <c r="R292" i="2"/>
  <c r="P292" i="2"/>
  <c r="N292" i="2"/>
  <c r="L292" i="2"/>
  <c r="J292" i="2"/>
  <c r="H292" i="2"/>
  <c r="T293" i="2"/>
  <c r="R293" i="2"/>
  <c r="P293" i="2"/>
  <c r="N293" i="2"/>
  <c r="L293" i="2"/>
  <c r="J293" i="2"/>
  <c r="H293" i="2"/>
  <c r="T294" i="2"/>
  <c r="R294" i="2"/>
  <c r="P294" i="2"/>
  <c r="N294" i="2"/>
  <c r="L294" i="2"/>
  <c r="J294" i="2"/>
  <c r="H294" i="2"/>
  <c r="T295" i="2"/>
  <c r="R295" i="2"/>
  <c r="P295" i="2"/>
  <c r="N295" i="2"/>
  <c r="L295" i="2"/>
  <c r="J295" i="2"/>
  <c r="H295" i="2"/>
  <c r="T296" i="2"/>
  <c r="R296" i="2"/>
  <c r="P296" i="2"/>
  <c r="N296" i="2"/>
  <c r="L296" i="2"/>
  <c r="J296" i="2"/>
  <c r="H296" i="2"/>
  <c r="T297" i="2"/>
  <c r="R297" i="2"/>
  <c r="P297" i="2"/>
  <c r="N297" i="2"/>
  <c r="L297" i="2"/>
  <c r="J297" i="2"/>
  <c r="H297" i="2"/>
  <c r="T298" i="2"/>
  <c r="R298" i="2"/>
  <c r="P298" i="2"/>
  <c r="N298" i="2"/>
  <c r="L298" i="2"/>
  <c r="J298" i="2"/>
  <c r="H298" i="2"/>
  <c r="T299" i="2"/>
  <c r="R299" i="2"/>
  <c r="P299" i="2"/>
  <c r="N299" i="2"/>
  <c r="L299" i="2"/>
  <c r="J299" i="2"/>
  <c r="H299" i="2"/>
  <c r="T300" i="2"/>
  <c r="R300" i="2"/>
  <c r="P300" i="2"/>
  <c r="N300" i="2"/>
  <c r="L300" i="2"/>
  <c r="J300" i="2"/>
  <c r="H300" i="2"/>
  <c r="T301" i="2"/>
  <c r="R301" i="2"/>
  <c r="P301" i="2"/>
  <c r="N301" i="2"/>
  <c r="L301" i="2"/>
  <c r="J301" i="2"/>
  <c r="H301" i="2"/>
  <c r="T302" i="2"/>
  <c r="R302" i="2"/>
  <c r="P302" i="2"/>
  <c r="N302" i="2"/>
  <c r="L302" i="2"/>
  <c r="J302" i="2"/>
  <c r="H302" i="2"/>
  <c r="T303" i="2"/>
  <c r="R303" i="2"/>
  <c r="P303" i="2"/>
  <c r="N303" i="2"/>
  <c r="L303" i="2"/>
  <c r="J303" i="2"/>
  <c r="H303" i="2"/>
  <c r="T304" i="2"/>
  <c r="R304" i="2"/>
  <c r="P304" i="2"/>
  <c r="N304" i="2"/>
  <c r="L304" i="2"/>
  <c r="J304" i="2"/>
  <c r="H304" i="2"/>
  <c r="T305" i="2"/>
  <c r="R305" i="2"/>
  <c r="P305" i="2"/>
  <c r="N305" i="2"/>
  <c r="L305" i="2"/>
  <c r="J305" i="2"/>
  <c r="H305" i="2"/>
  <c r="T310" i="2"/>
  <c r="R310" i="2"/>
  <c r="P310" i="2"/>
  <c r="N310" i="2"/>
  <c r="L310" i="2"/>
  <c r="J310" i="2"/>
  <c r="H310" i="2"/>
  <c r="T315" i="2"/>
  <c r="R315" i="2"/>
  <c r="P315" i="2"/>
  <c r="N315" i="2"/>
  <c r="L315" i="2"/>
  <c r="J315" i="2"/>
  <c r="H315" i="2"/>
  <c r="Q320" i="2"/>
  <c r="R316" i="2"/>
  <c r="S320" i="2"/>
  <c r="T316" i="2"/>
  <c r="T320" i="2"/>
  <c r="R320" i="2"/>
  <c r="P320" i="2"/>
  <c r="N320" i="2"/>
  <c r="L320" i="2"/>
  <c r="J320" i="2"/>
  <c r="H320" i="2"/>
  <c r="T325" i="2"/>
  <c r="R325" i="2"/>
  <c r="P325" i="2"/>
  <c r="N325" i="2"/>
  <c r="L325" i="2"/>
  <c r="J325" i="2"/>
  <c r="H325" i="2"/>
  <c r="Q330" i="2"/>
  <c r="R328" i="2"/>
  <c r="S330" i="2"/>
  <c r="T328" i="2"/>
  <c r="T330" i="2"/>
  <c r="R330" i="2"/>
  <c r="P330" i="2"/>
  <c r="N330" i="2"/>
  <c r="L330" i="2"/>
  <c r="J330" i="2"/>
  <c r="H330" i="2"/>
  <c r="T335" i="2"/>
  <c r="R335" i="2"/>
  <c r="P335" i="2"/>
  <c r="N335" i="2"/>
  <c r="L335" i="2"/>
  <c r="J335" i="2"/>
  <c r="H335" i="2"/>
  <c r="T336" i="2"/>
  <c r="R336" i="2"/>
  <c r="P336" i="2"/>
  <c r="N336" i="2"/>
  <c r="L336" i="2"/>
  <c r="J336" i="2"/>
  <c r="H336" i="2"/>
  <c r="T337" i="2"/>
  <c r="R337" i="2"/>
  <c r="P337" i="2"/>
  <c r="N337" i="2"/>
  <c r="L337" i="2"/>
  <c r="J337" i="2"/>
  <c r="H337" i="2"/>
  <c r="T338" i="2"/>
  <c r="R338" i="2"/>
  <c r="P338" i="2"/>
  <c r="N338" i="2"/>
  <c r="L338" i="2"/>
  <c r="J338" i="2"/>
  <c r="H338" i="2"/>
  <c r="T339" i="2"/>
  <c r="R339" i="2"/>
  <c r="P339" i="2"/>
  <c r="N339" i="2"/>
  <c r="L339" i="2"/>
  <c r="J339" i="2"/>
  <c r="H339" i="2"/>
  <c r="T340" i="2"/>
  <c r="R340" i="2"/>
  <c r="P340" i="2"/>
  <c r="N340" i="2"/>
  <c r="L340" i="2"/>
  <c r="J340" i="2"/>
  <c r="H340" i="2"/>
  <c r="T341" i="2"/>
  <c r="R341" i="2"/>
  <c r="P341" i="2"/>
  <c r="N341" i="2"/>
  <c r="L341" i="2"/>
  <c r="J341" i="2"/>
  <c r="H341" i="2"/>
  <c r="T342" i="2"/>
  <c r="R342" i="2"/>
  <c r="P342" i="2"/>
  <c r="N342" i="2"/>
  <c r="L342" i="2"/>
  <c r="J342" i="2"/>
  <c r="H342" i="2"/>
  <c r="T343" i="2"/>
  <c r="R343" i="2"/>
  <c r="P343" i="2"/>
  <c r="N343" i="2"/>
  <c r="L343" i="2"/>
  <c r="J343" i="2"/>
  <c r="H343" i="2"/>
  <c r="T344" i="2"/>
  <c r="R344" i="2"/>
  <c r="P344" i="2"/>
  <c r="N344" i="2"/>
  <c r="L344" i="2"/>
  <c r="J344" i="2"/>
  <c r="H344" i="2"/>
  <c r="T345" i="2"/>
  <c r="R345" i="2"/>
  <c r="P345" i="2"/>
  <c r="N345" i="2"/>
  <c r="L345" i="2"/>
  <c r="J345" i="2"/>
  <c r="H345" i="2"/>
  <c r="T346" i="2"/>
  <c r="R346" i="2"/>
  <c r="P346" i="2"/>
  <c r="N346" i="2"/>
  <c r="L346" i="2"/>
  <c r="J346" i="2"/>
  <c r="H346" i="2"/>
  <c r="T347" i="2"/>
  <c r="R347" i="2"/>
  <c r="P347" i="2"/>
  <c r="N347" i="2"/>
  <c r="L347" i="2"/>
  <c r="J347" i="2"/>
  <c r="H347" i="2"/>
  <c r="T348" i="2"/>
  <c r="R348" i="2"/>
  <c r="P348" i="2"/>
  <c r="N348" i="2"/>
  <c r="L348" i="2"/>
  <c r="J348" i="2"/>
  <c r="H348" i="2"/>
  <c r="T349" i="2"/>
  <c r="R349" i="2"/>
  <c r="P349" i="2"/>
  <c r="N349" i="2"/>
  <c r="L349" i="2"/>
  <c r="J349" i="2"/>
  <c r="H349" i="2"/>
  <c r="T350" i="2"/>
  <c r="R350" i="2"/>
  <c r="P350" i="2"/>
  <c r="N350" i="2"/>
  <c r="L350" i="2"/>
  <c r="J350" i="2"/>
  <c r="H350" i="2"/>
  <c r="T351" i="2"/>
  <c r="R351" i="2"/>
  <c r="P351" i="2"/>
  <c r="N351" i="2"/>
  <c r="L351" i="2"/>
  <c r="J351" i="2"/>
  <c r="H351" i="2"/>
  <c r="T352" i="2"/>
  <c r="R352" i="2"/>
  <c r="P352" i="2"/>
  <c r="N352" i="2"/>
  <c r="L352" i="2"/>
  <c r="J352" i="2"/>
  <c r="H352" i="2"/>
  <c r="T353" i="2"/>
  <c r="R353" i="2"/>
  <c r="P353" i="2"/>
  <c r="N353" i="2"/>
  <c r="L353" i="2"/>
  <c r="J353" i="2"/>
  <c r="H353" i="2"/>
  <c r="T354" i="2"/>
  <c r="R354" i="2"/>
  <c r="P354" i="2"/>
  <c r="N354" i="2"/>
  <c r="L354" i="2"/>
  <c r="J354" i="2"/>
  <c r="H354" i="2"/>
  <c r="T355" i="2"/>
  <c r="R355" i="2"/>
  <c r="P355" i="2"/>
  <c r="N355" i="2"/>
  <c r="L355" i="2"/>
  <c r="J355" i="2"/>
  <c r="H355" i="2"/>
  <c r="T356" i="2"/>
  <c r="R356" i="2"/>
  <c r="P356" i="2"/>
  <c r="N356" i="2"/>
  <c r="L356" i="2"/>
  <c r="J356" i="2"/>
  <c r="H356" i="2"/>
  <c r="T357" i="2"/>
  <c r="R357" i="2"/>
  <c r="P357" i="2"/>
  <c r="N357" i="2"/>
  <c r="L357" i="2"/>
  <c r="J357" i="2"/>
  <c r="H357" i="2"/>
  <c r="T358" i="2"/>
  <c r="R358" i="2"/>
  <c r="P358" i="2"/>
  <c r="N358" i="2"/>
  <c r="L358" i="2"/>
  <c r="J358" i="2"/>
  <c r="H358" i="2"/>
  <c r="T359" i="2"/>
  <c r="R359" i="2"/>
  <c r="P359" i="2"/>
  <c r="N359" i="2"/>
  <c r="L359" i="2"/>
  <c r="J359" i="2"/>
  <c r="H359" i="2"/>
  <c r="T360" i="2"/>
  <c r="R360" i="2"/>
  <c r="P360" i="2"/>
  <c r="N360" i="2"/>
  <c r="L360" i="2"/>
  <c r="J360" i="2"/>
  <c r="H360" i="2"/>
  <c r="T361" i="2"/>
  <c r="R361" i="2"/>
  <c r="P361" i="2"/>
  <c r="N361" i="2"/>
  <c r="L361" i="2"/>
  <c r="J361" i="2"/>
  <c r="H361" i="2"/>
  <c r="T362" i="2"/>
  <c r="R362" i="2"/>
  <c r="P362" i="2"/>
  <c r="N362" i="2"/>
  <c r="L362" i="2"/>
  <c r="J362" i="2"/>
  <c r="H362" i="2"/>
  <c r="T363" i="2"/>
  <c r="R363" i="2"/>
  <c r="P363" i="2"/>
  <c r="N363" i="2"/>
  <c r="L363" i="2"/>
  <c r="J363" i="2"/>
  <c r="H363" i="2"/>
  <c r="T364" i="2"/>
  <c r="R364" i="2"/>
  <c r="P364" i="2"/>
  <c r="N364" i="2"/>
  <c r="L364" i="2"/>
  <c r="J364" i="2"/>
  <c r="H364" i="2"/>
  <c r="T365" i="2"/>
  <c r="R365" i="2"/>
  <c r="P365" i="2"/>
  <c r="N365" i="2"/>
  <c r="L365" i="2"/>
  <c r="J365" i="2"/>
  <c r="H365" i="2"/>
  <c r="T366" i="2"/>
  <c r="R366" i="2"/>
  <c r="P366" i="2"/>
  <c r="N366" i="2"/>
  <c r="L366" i="2"/>
  <c r="J366" i="2"/>
  <c r="H366" i="2"/>
  <c r="T367" i="2"/>
  <c r="R367" i="2"/>
  <c r="P367" i="2"/>
  <c r="N367" i="2"/>
  <c r="L367" i="2"/>
  <c r="J367" i="2"/>
  <c r="H367" i="2"/>
  <c r="T368" i="2"/>
  <c r="R368" i="2"/>
  <c r="P368" i="2"/>
  <c r="N368" i="2"/>
  <c r="L368" i="2"/>
  <c r="J368" i="2"/>
  <c r="H368" i="2"/>
  <c r="T369" i="2"/>
  <c r="R369" i="2"/>
  <c r="P369" i="2"/>
  <c r="N369" i="2"/>
  <c r="L369" i="2"/>
  <c r="J369" i="2"/>
  <c r="H369" i="2"/>
  <c r="T370" i="2"/>
  <c r="R370" i="2"/>
  <c r="P370" i="2"/>
  <c r="N370" i="2"/>
  <c r="L370" i="2"/>
  <c r="J370" i="2"/>
  <c r="H370" i="2"/>
  <c r="T371" i="2"/>
  <c r="R371" i="2"/>
  <c r="P371" i="2"/>
  <c r="N371" i="2"/>
  <c r="L371" i="2"/>
  <c r="J371" i="2"/>
  <c r="H371" i="2"/>
  <c r="T372" i="2"/>
  <c r="R372" i="2"/>
  <c r="P372" i="2"/>
  <c r="N372" i="2"/>
  <c r="L372" i="2"/>
  <c r="J372" i="2"/>
  <c r="H372" i="2"/>
  <c r="T373" i="2"/>
  <c r="R373" i="2"/>
  <c r="P373" i="2"/>
  <c r="N373" i="2"/>
  <c r="L373" i="2"/>
  <c r="J373" i="2"/>
  <c r="H373" i="2"/>
  <c r="T374" i="2"/>
  <c r="R374" i="2"/>
  <c r="P374" i="2"/>
  <c r="N374" i="2"/>
  <c r="L374" i="2"/>
  <c r="J374" i="2"/>
  <c r="H374" i="2"/>
  <c r="T375" i="2"/>
  <c r="R375" i="2"/>
  <c r="P375" i="2"/>
  <c r="N375" i="2"/>
  <c r="L375" i="2"/>
  <c r="J375" i="2"/>
  <c r="H375" i="2"/>
  <c r="T376" i="2"/>
  <c r="R376" i="2"/>
  <c r="P376" i="2"/>
  <c r="N376" i="2"/>
  <c r="L376" i="2"/>
  <c r="J376" i="2"/>
  <c r="H376" i="2"/>
  <c r="T377" i="2"/>
  <c r="R377" i="2"/>
  <c r="P377" i="2"/>
  <c r="N377" i="2"/>
  <c r="L377" i="2"/>
  <c r="J377" i="2"/>
  <c r="H377" i="2"/>
  <c r="T378" i="2"/>
  <c r="R378" i="2"/>
  <c r="P378" i="2"/>
  <c r="N378" i="2"/>
  <c r="L378" i="2"/>
  <c r="J378" i="2"/>
  <c r="H378" i="2"/>
  <c r="T380" i="2"/>
  <c r="R380" i="2"/>
  <c r="P380" i="2"/>
  <c r="N380" i="2"/>
  <c r="L380" i="2"/>
  <c r="J380" i="2"/>
  <c r="H380" i="2"/>
  <c r="T381" i="2"/>
  <c r="R381" i="2"/>
  <c r="P381" i="2"/>
  <c r="N381" i="2"/>
  <c r="L381" i="2"/>
  <c r="J381" i="2"/>
  <c r="H381" i="2"/>
  <c r="T382" i="2"/>
  <c r="R382" i="2"/>
  <c r="P382" i="2"/>
  <c r="N382" i="2"/>
  <c r="L382" i="2"/>
  <c r="J382" i="2"/>
  <c r="H382" i="2"/>
  <c r="T383" i="2"/>
  <c r="R383" i="2"/>
  <c r="P383" i="2"/>
  <c r="N383" i="2"/>
  <c r="L383" i="2"/>
  <c r="J383" i="2"/>
  <c r="H383" i="2"/>
  <c r="T384" i="2"/>
  <c r="R384" i="2"/>
  <c r="P384" i="2"/>
  <c r="N384" i="2"/>
  <c r="L384" i="2"/>
  <c r="J384" i="2"/>
  <c r="H384" i="2"/>
  <c r="T385" i="2"/>
  <c r="R385" i="2"/>
  <c r="P385" i="2"/>
  <c r="N385" i="2"/>
  <c r="L385" i="2"/>
  <c r="J385" i="2"/>
  <c r="H385" i="2"/>
  <c r="T386" i="2"/>
  <c r="R386" i="2"/>
  <c r="P386" i="2"/>
  <c r="N386" i="2"/>
  <c r="L386" i="2"/>
  <c r="J386" i="2"/>
  <c r="H386" i="2"/>
  <c r="T387" i="2"/>
  <c r="R387" i="2"/>
  <c r="P387" i="2"/>
  <c r="N387" i="2"/>
  <c r="L387" i="2"/>
  <c r="J387" i="2"/>
  <c r="H387" i="2"/>
  <c r="T388" i="2"/>
  <c r="R388" i="2"/>
  <c r="P388" i="2"/>
  <c r="N388" i="2"/>
  <c r="L388" i="2"/>
  <c r="J388" i="2"/>
  <c r="H388" i="2"/>
  <c r="T389" i="2"/>
  <c r="R389" i="2"/>
  <c r="P389" i="2"/>
  <c r="N389" i="2"/>
  <c r="L389" i="2"/>
  <c r="J389" i="2"/>
  <c r="H389" i="2"/>
  <c r="T390" i="2"/>
  <c r="R390" i="2"/>
  <c r="P390" i="2"/>
  <c r="N390" i="2"/>
  <c r="L390" i="2"/>
  <c r="J390" i="2"/>
  <c r="H390" i="2"/>
  <c r="T391" i="2"/>
  <c r="R391" i="2"/>
  <c r="P391" i="2"/>
  <c r="N391" i="2"/>
  <c r="L391" i="2"/>
  <c r="J391" i="2"/>
  <c r="H391" i="2"/>
  <c r="T392" i="2"/>
  <c r="R392" i="2"/>
  <c r="P392" i="2"/>
  <c r="N392" i="2"/>
  <c r="L392" i="2"/>
  <c r="J392" i="2"/>
  <c r="H392" i="2"/>
  <c r="T393" i="2"/>
  <c r="R393" i="2"/>
  <c r="P393" i="2"/>
  <c r="N393" i="2"/>
  <c r="L393" i="2"/>
  <c r="J393" i="2"/>
  <c r="H393" i="2"/>
  <c r="T394" i="2"/>
  <c r="R394" i="2"/>
  <c r="P394" i="2"/>
  <c r="N394" i="2"/>
  <c r="L394" i="2"/>
  <c r="J394" i="2"/>
  <c r="H394" i="2"/>
  <c r="T395" i="2"/>
  <c r="R395" i="2"/>
  <c r="P395" i="2"/>
  <c r="N395" i="2"/>
  <c r="L395" i="2"/>
  <c r="J395" i="2"/>
  <c r="H395" i="2"/>
  <c r="T396" i="2"/>
  <c r="R396" i="2"/>
  <c r="P396" i="2"/>
  <c r="N396" i="2"/>
  <c r="L396" i="2"/>
  <c r="J396" i="2"/>
  <c r="H396" i="2"/>
  <c r="T397" i="2"/>
  <c r="R397" i="2"/>
  <c r="P397" i="2"/>
  <c r="N397" i="2"/>
  <c r="L397" i="2"/>
  <c r="J397" i="2"/>
  <c r="H397" i="2"/>
  <c r="T398" i="2"/>
  <c r="R398" i="2"/>
  <c r="P398" i="2"/>
  <c r="N398" i="2"/>
  <c r="L398" i="2"/>
  <c r="J398" i="2"/>
  <c r="H398" i="2"/>
  <c r="T399" i="2"/>
  <c r="R399" i="2"/>
  <c r="P399" i="2"/>
  <c r="N399" i="2"/>
  <c r="L399" i="2"/>
  <c r="J399" i="2"/>
  <c r="H399" i="2"/>
  <c r="T400" i="2"/>
  <c r="R400" i="2"/>
  <c r="P400" i="2"/>
  <c r="N400" i="2"/>
  <c r="L400" i="2"/>
  <c r="J400" i="2"/>
  <c r="H400" i="2"/>
  <c r="T401" i="2"/>
  <c r="R401" i="2"/>
  <c r="P401" i="2"/>
  <c r="N401" i="2"/>
  <c r="L401" i="2"/>
  <c r="J401" i="2"/>
  <c r="H401" i="2"/>
  <c r="T402" i="2"/>
  <c r="R402" i="2"/>
  <c r="P402" i="2"/>
  <c r="N402" i="2"/>
  <c r="L402" i="2"/>
  <c r="J402" i="2"/>
  <c r="H402" i="2"/>
  <c r="T403" i="2"/>
  <c r="R403" i="2"/>
  <c r="P403" i="2"/>
  <c r="N403" i="2"/>
  <c r="L403" i="2"/>
  <c r="J403" i="2"/>
  <c r="H403" i="2"/>
  <c r="T404" i="2"/>
  <c r="R404" i="2"/>
  <c r="P404" i="2"/>
  <c r="N404" i="2"/>
  <c r="L404" i="2"/>
  <c r="J404" i="2"/>
  <c r="H404" i="2"/>
  <c r="T405" i="2"/>
  <c r="R405" i="2"/>
  <c r="P405" i="2"/>
  <c r="N405" i="2"/>
  <c r="L405" i="2"/>
  <c r="J405" i="2"/>
  <c r="H405" i="2"/>
  <c r="T406" i="2"/>
  <c r="R406" i="2"/>
  <c r="P406" i="2"/>
  <c r="N406" i="2"/>
  <c r="L406" i="2"/>
  <c r="J406" i="2"/>
  <c r="H406" i="2"/>
  <c r="T407" i="2"/>
  <c r="R407" i="2"/>
  <c r="P407" i="2"/>
  <c r="N407" i="2"/>
  <c r="L407" i="2"/>
  <c r="J407" i="2"/>
  <c r="H407" i="2"/>
  <c r="T408" i="2"/>
  <c r="R408" i="2"/>
  <c r="P408" i="2"/>
  <c r="N408" i="2"/>
  <c r="L408" i="2"/>
  <c r="J408" i="2"/>
  <c r="H408" i="2"/>
  <c r="T410" i="2"/>
  <c r="R410" i="2"/>
  <c r="P410" i="2"/>
  <c r="N410" i="2"/>
  <c r="L410" i="2"/>
  <c r="J410" i="2"/>
  <c r="H410" i="2"/>
  <c r="T411" i="2"/>
  <c r="R411" i="2"/>
  <c r="P411" i="2"/>
  <c r="N411" i="2"/>
  <c r="L411" i="2"/>
  <c r="J411" i="2"/>
  <c r="H411" i="2"/>
  <c r="T412" i="2"/>
  <c r="R412" i="2"/>
  <c r="P412" i="2"/>
  <c r="N412" i="2"/>
  <c r="L412" i="2"/>
  <c r="J412" i="2"/>
  <c r="H412" i="2"/>
  <c r="T413" i="2"/>
  <c r="R413" i="2"/>
  <c r="P413" i="2"/>
  <c r="N413" i="2"/>
  <c r="L413" i="2"/>
  <c r="J413" i="2"/>
  <c r="H413" i="2"/>
  <c r="T414" i="2"/>
  <c r="R414" i="2"/>
  <c r="P414" i="2"/>
  <c r="N414" i="2"/>
  <c r="L414" i="2"/>
  <c r="J414" i="2"/>
  <c r="H414" i="2"/>
  <c r="T415" i="2"/>
  <c r="R415" i="2"/>
  <c r="P415" i="2"/>
  <c r="N415" i="2"/>
  <c r="L415" i="2"/>
  <c r="J415" i="2"/>
  <c r="H415" i="2"/>
  <c r="T416" i="2"/>
  <c r="R416" i="2"/>
  <c r="P416" i="2"/>
  <c r="N416" i="2"/>
  <c r="L416" i="2"/>
  <c r="J416" i="2"/>
  <c r="H416" i="2"/>
  <c r="T417" i="2"/>
  <c r="R417" i="2"/>
  <c r="P417" i="2"/>
  <c r="N417" i="2"/>
  <c r="L417" i="2"/>
  <c r="J417" i="2"/>
  <c r="H417" i="2"/>
  <c r="T418" i="2"/>
  <c r="R418" i="2"/>
  <c r="P418" i="2"/>
  <c r="N418" i="2"/>
  <c r="L418" i="2"/>
  <c r="J418" i="2"/>
  <c r="H418" i="2"/>
  <c r="T419" i="2"/>
  <c r="R419" i="2"/>
  <c r="P419" i="2"/>
  <c r="N419" i="2"/>
  <c r="L419" i="2"/>
  <c r="J419" i="2"/>
  <c r="H419" i="2"/>
  <c r="T420" i="2"/>
  <c r="R420" i="2"/>
  <c r="P420" i="2"/>
  <c r="N420" i="2"/>
  <c r="L420" i="2"/>
  <c r="J420" i="2"/>
  <c r="H420" i="2"/>
  <c r="T421" i="2"/>
  <c r="R421" i="2"/>
  <c r="P421" i="2"/>
  <c r="N421" i="2"/>
  <c r="L421" i="2"/>
  <c r="J421" i="2"/>
  <c r="H421" i="2"/>
  <c r="T422" i="2"/>
  <c r="R422" i="2"/>
  <c r="P422" i="2"/>
  <c r="N422" i="2"/>
  <c r="L422" i="2"/>
  <c r="J422" i="2"/>
  <c r="H422" i="2"/>
  <c r="T423" i="2"/>
  <c r="R423" i="2"/>
  <c r="P423" i="2"/>
  <c r="N423" i="2"/>
  <c r="L423" i="2"/>
  <c r="J423" i="2"/>
  <c r="H423" i="2"/>
  <c r="T424" i="2"/>
  <c r="R424" i="2"/>
  <c r="P424" i="2"/>
  <c r="N424" i="2"/>
  <c r="L424" i="2"/>
  <c r="J424" i="2"/>
  <c r="H424" i="2"/>
  <c r="T425" i="2"/>
  <c r="R425" i="2"/>
  <c r="P425" i="2"/>
  <c r="N425" i="2"/>
  <c r="L425" i="2"/>
  <c r="J425" i="2"/>
  <c r="H425" i="2"/>
  <c r="T426" i="2"/>
  <c r="R426" i="2"/>
  <c r="P426" i="2"/>
  <c r="N426" i="2"/>
  <c r="L426" i="2"/>
  <c r="J426" i="2"/>
  <c r="H426" i="2"/>
  <c r="T427" i="2"/>
  <c r="R427" i="2"/>
  <c r="P427" i="2"/>
  <c r="N427" i="2"/>
  <c r="L427" i="2"/>
  <c r="J427" i="2"/>
  <c r="H427" i="2"/>
  <c r="T428" i="2"/>
  <c r="R428" i="2"/>
  <c r="P428" i="2"/>
  <c r="N428" i="2"/>
  <c r="L428" i="2"/>
  <c r="J428" i="2"/>
  <c r="H428" i="2"/>
  <c r="T429" i="2"/>
  <c r="R429" i="2"/>
  <c r="P429" i="2"/>
  <c r="N429" i="2"/>
  <c r="L429" i="2"/>
  <c r="J429" i="2"/>
  <c r="H429" i="2"/>
  <c r="T430" i="2"/>
  <c r="R430" i="2"/>
  <c r="P430" i="2"/>
  <c r="N430" i="2"/>
  <c r="L430" i="2"/>
  <c r="J430" i="2"/>
  <c r="H430" i="2"/>
  <c r="T431" i="2"/>
  <c r="R431" i="2"/>
  <c r="P431" i="2"/>
  <c r="N431" i="2"/>
  <c r="L431" i="2"/>
  <c r="J431" i="2"/>
  <c r="H431" i="2"/>
  <c r="T432" i="2"/>
  <c r="R432" i="2"/>
  <c r="P432" i="2"/>
  <c r="N432" i="2"/>
  <c r="L432" i="2"/>
  <c r="J432" i="2"/>
  <c r="H432" i="2"/>
  <c r="T433" i="2"/>
  <c r="R433" i="2"/>
  <c r="P433" i="2"/>
  <c r="N433" i="2"/>
  <c r="L433" i="2"/>
  <c r="J433" i="2"/>
  <c r="H433" i="2"/>
  <c r="T434" i="2"/>
  <c r="R434" i="2"/>
  <c r="P434" i="2"/>
  <c r="N434" i="2"/>
  <c r="L434" i="2"/>
  <c r="J434" i="2"/>
  <c r="H434" i="2"/>
  <c r="T435" i="2"/>
  <c r="R435" i="2"/>
  <c r="P435" i="2"/>
  <c r="N435" i="2"/>
  <c r="L435" i="2"/>
  <c r="J435" i="2"/>
  <c r="H435" i="2"/>
  <c r="T436" i="2"/>
  <c r="R436" i="2"/>
  <c r="P436" i="2"/>
  <c r="N436" i="2"/>
  <c r="L436" i="2"/>
  <c r="J436" i="2"/>
  <c r="H436" i="2"/>
  <c r="T437" i="2"/>
  <c r="R437" i="2"/>
  <c r="P437" i="2"/>
  <c r="N437" i="2"/>
  <c r="L437" i="2"/>
  <c r="J437" i="2"/>
  <c r="H437" i="2"/>
  <c r="T438" i="2"/>
  <c r="R438" i="2"/>
  <c r="P438" i="2"/>
  <c r="N438" i="2"/>
  <c r="L438" i="2"/>
  <c r="J438" i="2"/>
  <c r="H438" i="2"/>
  <c r="T439" i="2"/>
  <c r="R439" i="2"/>
  <c r="P439" i="2"/>
  <c r="N439" i="2"/>
  <c r="L439" i="2"/>
  <c r="J439" i="2"/>
  <c r="H439" i="2"/>
  <c r="T440" i="2"/>
  <c r="R440" i="2"/>
  <c r="P440" i="2"/>
  <c r="N440" i="2"/>
  <c r="L440" i="2"/>
  <c r="J440" i="2"/>
  <c r="H440" i="2"/>
  <c r="T441" i="2"/>
  <c r="R441" i="2"/>
  <c r="P441" i="2"/>
  <c r="N441" i="2"/>
  <c r="L441" i="2"/>
  <c r="J441" i="2"/>
  <c r="H441" i="2"/>
  <c r="T442" i="2"/>
  <c r="R442" i="2"/>
  <c r="P442" i="2"/>
  <c r="N442" i="2"/>
  <c r="L442" i="2"/>
  <c r="J442" i="2"/>
  <c r="H442" i="2"/>
  <c r="T443" i="2"/>
  <c r="R443" i="2"/>
  <c r="P443" i="2"/>
  <c r="N443" i="2"/>
  <c r="L443" i="2"/>
  <c r="J443" i="2"/>
  <c r="H443" i="2"/>
  <c r="T444" i="2"/>
  <c r="R444" i="2"/>
  <c r="P444" i="2"/>
  <c r="N444" i="2"/>
  <c r="L444" i="2"/>
  <c r="J444" i="2"/>
  <c r="H444" i="2"/>
  <c r="T445" i="2"/>
  <c r="R445" i="2"/>
  <c r="P445" i="2"/>
  <c r="N445" i="2"/>
  <c r="L445" i="2"/>
  <c r="J445" i="2"/>
  <c r="H445" i="2"/>
  <c r="T446" i="2"/>
  <c r="R446" i="2"/>
  <c r="P446" i="2"/>
  <c r="N446" i="2"/>
  <c r="L446" i="2"/>
  <c r="J446" i="2"/>
  <c r="H446" i="2"/>
  <c r="T447" i="2"/>
  <c r="R447" i="2"/>
  <c r="P447" i="2"/>
  <c r="N447" i="2"/>
  <c r="L447" i="2"/>
  <c r="J447" i="2"/>
  <c r="H447" i="2"/>
  <c r="T448" i="2"/>
  <c r="R448" i="2"/>
  <c r="P448" i="2"/>
  <c r="N448" i="2"/>
  <c r="L448" i="2"/>
  <c r="J448" i="2"/>
  <c r="H448" i="2"/>
  <c r="T449" i="2"/>
  <c r="R449" i="2"/>
  <c r="P449" i="2"/>
  <c r="N449" i="2"/>
  <c r="L449" i="2"/>
  <c r="J449" i="2"/>
  <c r="H449" i="2"/>
  <c r="T450" i="2"/>
  <c r="R450" i="2"/>
  <c r="P450" i="2"/>
  <c r="N450" i="2"/>
  <c r="L450" i="2"/>
  <c r="J450" i="2"/>
  <c r="H450" i="2"/>
  <c r="T451" i="2"/>
  <c r="R451" i="2"/>
  <c r="P451" i="2"/>
  <c r="N451" i="2"/>
  <c r="L451" i="2"/>
  <c r="J451" i="2"/>
  <c r="H451" i="2"/>
  <c r="T452" i="2"/>
  <c r="R452" i="2"/>
  <c r="P452" i="2"/>
  <c r="N452" i="2"/>
  <c r="L452" i="2"/>
  <c r="J452" i="2"/>
  <c r="H452" i="2"/>
  <c r="T453" i="2"/>
  <c r="R453" i="2"/>
  <c r="P453" i="2"/>
  <c r="N453" i="2"/>
  <c r="L453" i="2"/>
  <c r="J453" i="2"/>
  <c r="H453" i="2"/>
  <c r="T454" i="2"/>
  <c r="R454" i="2"/>
  <c r="P454" i="2"/>
  <c r="N454" i="2"/>
  <c r="L454" i="2"/>
  <c r="J454" i="2"/>
  <c r="H454" i="2"/>
  <c r="T455" i="2"/>
  <c r="R455" i="2"/>
  <c r="P455" i="2"/>
  <c r="N455" i="2"/>
  <c r="L455" i="2"/>
  <c r="J455" i="2"/>
  <c r="H455" i="2"/>
  <c r="G460" i="2"/>
  <c r="Q456" i="2"/>
  <c r="K460" i="2"/>
  <c r="S456" i="2"/>
  <c r="S457" i="2"/>
  <c r="T458" i="2"/>
  <c r="R458" i="2"/>
  <c r="P458" i="2"/>
  <c r="N458" i="2"/>
  <c r="L458" i="2"/>
  <c r="J458" i="2"/>
  <c r="H458" i="2"/>
  <c r="S459" i="2"/>
  <c r="P461" i="2"/>
  <c r="N461" i="2"/>
  <c r="L461" i="2"/>
  <c r="J461" i="2"/>
  <c r="H461" i="2"/>
  <c r="G465" i="2"/>
  <c r="Q461" i="2"/>
  <c r="R461" i="2" s="1"/>
  <c r="K465" i="2"/>
  <c r="S461" i="2"/>
  <c r="T461" i="2" s="1"/>
  <c r="O465" i="2"/>
  <c r="S462" i="2"/>
  <c r="S463" i="2"/>
  <c r="S464" i="2"/>
  <c r="G470" i="2"/>
  <c r="Q466" i="2"/>
  <c r="K470" i="2"/>
  <c r="S470" i="2" s="1"/>
  <c r="S466" i="2"/>
  <c r="S467" i="2"/>
  <c r="S468" i="2"/>
  <c r="S469" i="2"/>
  <c r="T469" i="2" s="1"/>
  <c r="G475" i="2"/>
  <c r="Q471" i="2"/>
  <c r="K475" i="2"/>
  <c r="S471" i="2"/>
  <c r="S472" i="2"/>
  <c r="S473" i="2"/>
  <c r="S474" i="2"/>
  <c r="G480" i="2"/>
  <c r="Q476" i="2"/>
  <c r="K480" i="2"/>
  <c r="S480" i="2" s="1"/>
  <c r="S476" i="2"/>
  <c r="S477" i="2"/>
  <c r="S478" i="2"/>
  <c r="S479" i="2"/>
  <c r="G485" i="2"/>
  <c r="Q481" i="2"/>
  <c r="K485" i="2"/>
  <c r="S481" i="2"/>
  <c r="S482" i="2"/>
  <c r="S483" i="2"/>
  <c r="S484" i="2"/>
  <c r="S6" i="3"/>
  <c r="Q6" i="3"/>
  <c r="O6" i="3"/>
  <c r="M6" i="3"/>
  <c r="K6" i="3"/>
  <c r="I6" i="3"/>
  <c r="G6" i="3"/>
  <c r="E6" i="3"/>
  <c r="S7" i="3"/>
  <c r="Q7" i="3"/>
  <c r="O7" i="3"/>
  <c r="M7" i="3"/>
  <c r="K7" i="3"/>
  <c r="I7" i="3"/>
  <c r="G7" i="3"/>
  <c r="E7" i="3"/>
  <c r="S8" i="3"/>
  <c r="Q8" i="3"/>
  <c r="O8" i="3"/>
  <c r="M8" i="3"/>
  <c r="K8" i="3"/>
  <c r="I8" i="3"/>
  <c r="G8" i="3"/>
  <c r="E8" i="3"/>
  <c r="S9" i="3"/>
  <c r="Q9" i="3"/>
  <c r="O9" i="3"/>
  <c r="M9" i="3"/>
  <c r="K9" i="3"/>
  <c r="I9" i="3"/>
  <c r="G9" i="3"/>
  <c r="E9" i="3"/>
  <c r="S10" i="3"/>
  <c r="Q10" i="3"/>
  <c r="O10" i="3"/>
  <c r="M10" i="3"/>
  <c r="K10" i="3"/>
  <c r="I10" i="3"/>
  <c r="G10" i="3"/>
  <c r="E10" i="3"/>
  <c r="S11" i="3"/>
  <c r="Q11" i="3"/>
  <c r="O11" i="3"/>
  <c r="M11" i="3"/>
  <c r="K11" i="3"/>
  <c r="I11" i="3"/>
  <c r="G11" i="3"/>
  <c r="E11" i="3"/>
  <c r="S12" i="3"/>
  <c r="Q12" i="3"/>
  <c r="O12" i="3"/>
  <c r="M12" i="3"/>
  <c r="K12" i="3"/>
  <c r="I12" i="3"/>
  <c r="G12" i="3"/>
  <c r="E12" i="3"/>
  <c r="S13" i="3"/>
  <c r="Q13" i="3"/>
  <c r="O13" i="3"/>
  <c r="M13" i="3"/>
  <c r="K13" i="3"/>
  <c r="I13" i="3"/>
  <c r="G13" i="3"/>
  <c r="E13" i="3"/>
  <c r="S14" i="3"/>
  <c r="Q14" i="3"/>
  <c r="O14" i="3"/>
  <c r="M14" i="3"/>
  <c r="K14" i="3"/>
  <c r="I14" i="3"/>
  <c r="G14" i="3"/>
  <c r="E14" i="3"/>
  <c r="S15" i="3"/>
  <c r="Q15" i="3"/>
  <c r="O15" i="3"/>
  <c r="M15" i="3"/>
  <c r="K15" i="3"/>
  <c r="I15" i="3"/>
  <c r="G15" i="3"/>
  <c r="E15" i="3"/>
  <c r="S16" i="3"/>
  <c r="Q16" i="3"/>
  <c r="O16" i="3"/>
  <c r="M16" i="3"/>
  <c r="K16" i="3"/>
  <c r="I16" i="3"/>
  <c r="G16" i="3"/>
  <c r="E16" i="3"/>
  <c r="S17" i="3"/>
  <c r="Q17" i="3"/>
  <c r="O17" i="3"/>
  <c r="M17" i="3"/>
  <c r="K17" i="3"/>
  <c r="I17" i="3"/>
  <c r="G17" i="3"/>
  <c r="E17" i="3"/>
  <c r="S18" i="3"/>
  <c r="Q18" i="3"/>
  <c r="O18" i="3"/>
  <c r="M18" i="3"/>
  <c r="K18" i="3"/>
  <c r="I18" i="3"/>
  <c r="G18" i="3"/>
  <c r="E18" i="3"/>
  <c r="S19" i="3"/>
  <c r="Q19" i="3"/>
  <c r="O19" i="3"/>
  <c r="M19" i="3"/>
  <c r="K19" i="3"/>
  <c r="I19" i="3"/>
  <c r="G19" i="3"/>
  <c r="E19" i="3"/>
  <c r="S20" i="3"/>
  <c r="Q20" i="3"/>
  <c r="O20" i="3"/>
  <c r="M20" i="3"/>
  <c r="K20" i="3"/>
  <c r="I20" i="3"/>
  <c r="G20" i="3"/>
  <c r="E20" i="3"/>
  <c r="S21" i="3"/>
  <c r="Q21" i="3"/>
  <c r="O21" i="3"/>
  <c r="M21" i="3"/>
  <c r="K21" i="3"/>
  <c r="I21" i="3"/>
  <c r="G21" i="3"/>
  <c r="E21" i="3"/>
  <c r="S22" i="3"/>
  <c r="Q22" i="3"/>
  <c r="O22" i="3"/>
  <c r="M22" i="3"/>
  <c r="K22" i="3"/>
  <c r="I22" i="3"/>
  <c r="G22" i="3"/>
  <c r="E22" i="3"/>
  <c r="S23" i="3"/>
  <c r="Q23" i="3"/>
  <c r="O23" i="3"/>
  <c r="M23" i="3"/>
  <c r="K23" i="3"/>
  <c r="I23" i="3"/>
  <c r="G23" i="3"/>
  <c r="E23" i="3"/>
  <c r="S24" i="3"/>
  <c r="Q24" i="3"/>
  <c r="O24" i="3"/>
  <c r="M24" i="3"/>
  <c r="K24" i="3"/>
  <c r="I24" i="3"/>
  <c r="G24" i="3"/>
  <c r="E24" i="3"/>
  <c r="S25" i="3"/>
  <c r="Q25" i="3"/>
  <c r="O25" i="3"/>
  <c r="M25" i="3"/>
  <c r="K25" i="3"/>
  <c r="I25" i="3"/>
  <c r="G25" i="3"/>
  <c r="E25" i="3"/>
  <c r="S30" i="3"/>
  <c r="Q30" i="3"/>
  <c r="O30" i="3"/>
  <c r="M30" i="3"/>
  <c r="K30" i="3"/>
  <c r="I30" i="3"/>
  <c r="G30" i="3"/>
  <c r="E30" i="3"/>
  <c r="T35" i="3"/>
  <c r="E35" i="3"/>
  <c r="S36" i="3"/>
  <c r="Q36" i="3"/>
  <c r="O36" i="3"/>
  <c r="M36" i="3"/>
  <c r="K36" i="3"/>
  <c r="I36" i="3"/>
  <c r="G36" i="3"/>
  <c r="E36" i="3"/>
  <c r="S37" i="3"/>
  <c r="Q37" i="3"/>
  <c r="O37" i="3"/>
  <c r="M37" i="3"/>
  <c r="K37" i="3"/>
  <c r="I37" i="3"/>
  <c r="G37" i="3"/>
  <c r="E37" i="3"/>
  <c r="S38" i="3"/>
  <c r="Q38" i="3"/>
  <c r="O38" i="3"/>
  <c r="M38" i="3"/>
  <c r="K38" i="3"/>
  <c r="I38" i="3"/>
  <c r="G38" i="3"/>
  <c r="E38" i="3"/>
  <c r="S39" i="3"/>
  <c r="Q39" i="3"/>
  <c r="O39" i="3"/>
  <c r="M39" i="3"/>
  <c r="K39" i="3"/>
  <c r="I39" i="3"/>
  <c r="G39" i="3"/>
  <c r="E39" i="3"/>
  <c r="S40" i="3"/>
  <c r="Q40" i="3"/>
  <c r="O40" i="3"/>
  <c r="M40" i="3"/>
  <c r="K40" i="3"/>
  <c r="I40" i="3"/>
  <c r="G40" i="3"/>
  <c r="E40" i="3"/>
  <c r="S41" i="3"/>
  <c r="Q41" i="3"/>
  <c r="O41" i="3"/>
  <c r="M41" i="3"/>
  <c r="K41" i="3"/>
  <c r="I41" i="3"/>
  <c r="G41" i="3"/>
  <c r="E41" i="3"/>
  <c r="S42" i="3"/>
  <c r="Q42" i="3"/>
  <c r="O42" i="3"/>
  <c r="M42" i="3"/>
  <c r="K42" i="3"/>
  <c r="I42" i="3"/>
  <c r="G42" i="3"/>
  <c r="E42" i="3"/>
  <c r="S43" i="3"/>
  <c r="Q43" i="3"/>
  <c r="O43" i="3"/>
  <c r="M43" i="3"/>
  <c r="K43" i="3"/>
  <c r="I43" i="3"/>
  <c r="G43" i="3"/>
  <c r="E43" i="3"/>
  <c r="S44" i="3"/>
  <c r="Q44" i="3"/>
  <c r="O44" i="3"/>
  <c r="M44" i="3"/>
  <c r="K44" i="3"/>
  <c r="I44" i="3"/>
  <c r="G44" i="3"/>
  <c r="E44" i="3"/>
  <c r="S45" i="3"/>
  <c r="Q45" i="3"/>
  <c r="O45" i="3"/>
  <c r="M45" i="3"/>
  <c r="K45" i="3"/>
  <c r="I45" i="3"/>
  <c r="G45" i="3"/>
  <c r="E45" i="3"/>
  <c r="S46" i="3"/>
  <c r="Q46" i="3"/>
  <c r="O46" i="3"/>
  <c r="M46" i="3"/>
  <c r="K46" i="3"/>
  <c r="I46" i="3"/>
  <c r="G46" i="3"/>
  <c r="E46" i="3"/>
  <c r="S47" i="3"/>
  <c r="Q47" i="3"/>
  <c r="O47" i="3"/>
  <c r="M47" i="3"/>
  <c r="K47" i="3"/>
  <c r="I47" i="3"/>
  <c r="G47" i="3"/>
  <c r="E47" i="3"/>
  <c r="S48" i="3"/>
  <c r="Q48" i="3"/>
  <c r="O48" i="3"/>
  <c r="M48" i="3"/>
  <c r="K48" i="3"/>
  <c r="I48" i="3"/>
  <c r="G48" i="3"/>
  <c r="E48" i="3"/>
  <c r="S49" i="3"/>
  <c r="Q49" i="3"/>
  <c r="O49" i="3"/>
  <c r="M49" i="3"/>
  <c r="K49" i="3"/>
  <c r="I49" i="3"/>
  <c r="G49" i="3"/>
  <c r="E49" i="3"/>
  <c r="P84" i="3"/>
  <c r="C84" i="3" s="1"/>
  <c r="P50" i="3"/>
  <c r="C50" i="3" s="1"/>
  <c r="T49" i="3"/>
  <c r="T50" i="3"/>
  <c r="S51" i="3"/>
  <c r="Q51" i="3"/>
  <c r="O51" i="3"/>
  <c r="M51" i="3"/>
  <c r="K51" i="3"/>
  <c r="I51" i="3"/>
  <c r="G51" i="3"/>
  <c r="E51" i="3"/>
  <c r="T55" i="3"/>
  <c r="E55" i="3"/>
  <c r="S56" i="3"/>
  <c r="Q56" i="3"/>
  <c r="O56" i="3"/>
  <c r="M56" i="3"/>
  <c r="K56" i="3"/>
  <c r="I56" i="3"/>
  <c r="G56" i="3"/>
  <c r="E56" i="3"/>
  <c r="S57" i="3"/>
  <c r="Q57" i="3"/>
  <c r="O57" i="3"/>
  <c r="M57" i="3"/>
  <c r="K57" i="3"/>
  <c r="I57" i="3"/>
  <c r="G57" i="3"/>
  <c r="E57" i="3"/>
  <c r="S58" i="3"/>
  <c r="Q58" i="3"/>
  <c r="O58" i="3"/>
  <c r="M58" i="3"/>
  <c r="K58" i="3"/>
  <c r="I58" i="3"/>
  <c r="G58" i="3"/>
  <c r="E58" i="3"/>
  <c r="S59" i="3"/>
  <c r="Q59" i="3"/>
  <c r="O59" i="3"/>
  <c r="M59" i="3"/>
  <c r="K59" i="3"/>
  <c r="I59" i="3"/>
  <c r="G59" i="3"/>
  <c r="E59" i="3"/>
  <c r="S60" i="3"/>
  <c r="Q60" i="3"/>
  <c r="O60" i="3"/>
  <c r="M60" i="3"/>
  <c r="K60" i="3"/>
  <c r="I60" i="3"/>
  <c r="G60" i="3"/>
  <c r="E60" i="3"/>
  <c r="S61" i="3"/>
  <c r="Q61" i="3"/>
  <c r="O61" i="3"/>
  <c r="M61" i="3"/>
  <c r="K61" i="3"/>
  <c r="I61" i="3"/>
  <c r="G61" i="3"/>
  <c r="E61" i="3"/>
  <c r="S62" i="3"/>
  <c r="Q62" i="3"/>
  <c r="O62" i="3"/>
  <c r="M62" i="3"/>
  <c r="K62" i="3"/>
  <c r="I62" i="3"/>
  <c r="G62" i="3"/>
  <c r="E62" i="3"/>
  <c r="S63" i="3"/>
  <c r="Q63" i="3"/>
  <c r="O63" i="3"/>
  <c r="M63" i="3"/>
  <c r="K63" i="3"/>
  <c r="I63" i="3"/>
  <c r="G63" i="3"/>
  <c r="E63" i="3"/>
  <c r="S64" i="3"/>
  <c r="Q64" i="3"/>
  <c r="O64" i="3"/>
  <c r="M64" i="3"/>
  <c r="K64" i="3"/>
  <c r="I64" i="3"/>
  <c r="G64" i="3"/>
  <c r="E64" i="3"/>
  <c r="S65" i="3"/>
  <c r="Q65" i="3"/>
  <c r="O65" i="3"/>
  <c r="M65" i="3"/>
  <c r="K65" i="3"/>
  <c r="I65" i="3"/>
  <c r="G65" i="3"/>
  <c r="E65" i="3"/>
  <c r="S66" i="3"/>
  <c r="Q66" i="3"/>
  <c r="O66" i="3"/>
  <c r="M66" i="3"/>
  <c r="K66" i="3"/>
  <c r="I66" i="3"/>
  <c r="G66" i="3"/>
  <c r="E66" i="3"/>
  <c r="S67" i="3"/>
  <c r="Q67" i="3"/>
  <c r="O67" i="3"/>
  <c r="M67" i="3"/>
  <c r="K67" i="3"/>
  <c r="I67" i="3"/>
  <c r="G67" i="3"/>
  <c r="E67" i="3"/>
  <c r="S68" i="3"/>
  <c r="Q68" i="3"/>
  <c r="O68" i="3"/>
  <c r="M68" i="3"/>
  <c r="K68" i="3"/>
  <c r="I68" i="3"/>
  <c r="G68" i="3"/>
  <c r="E68" i="3"/>
  <c r="S70" i="3"/>
  <c r="Q70" i="3"/>
  <c r="O70" i="3"/>
  <c r="M70" i="3"/>
  <c r="K70" i="3"/>
  <c r="I70" i="3"/>
  <c r="G70" i="3"/>
  <c r="E70" i="3"/>
  <c r="S71" i="3"/>
  <c r="Q71" i="3"/>
  <c r="O71" i="3"/>
  <c r="M71" i="3"/>
  <c r="K71" i="3"/>
  <c r="I71" i="3"/>
  <c r="G71" i="3"/>
  <c r="E71" i="3"/>
  <c r="S72" i="3"/>
  <c r="Q72" i="3"/>
  <c r="O72" i="3"/>
  <c r="M72" i="3"/>
  <c r="K72" i="3"/>
  <c r="I72" i="3"/>
  <c r="G72" i="3"/>
  <c r="E72" i="3"/>
  <c r="S73" i="3"/>
  <c r="Q73" i="3"/>
  <c r="O73" i="3"/>
  <c r="M73" i="3"/>
  <c r="K73" i="3"/>
  <c r="I73" i="3"/>
  <c r="G73" i="3"/>
  <c r="E73" i="3"/>
  <c r="S74" i="3"/>
  <c r="Q74" i="3"/>
  <c r="O74" i="3"/>
  <c r="M74" i="3"/>
  <c r="K74" i="3"/>
  <c r="I74" i="3"/>
  <c r="G74" i="3"/>
  <c r="E74" i="3"/>
  <c r="S75" i="3"/>
  <c r="Q75" i="3"/>
  <c r="O75" i="3"/>
  <c r="M75" i="3"/>
  <c r="K75" i="3"/>
  <c r="I75" i="3"/>
  <c r="G75" i="3"/>
  <c r="E75" i="3"/>
  <c r="U76" i="3"/>
  <c r="S76" i="3"/>
  <c r="Q76" i="3"/>
  <c r="O76" i="3"/>
  <c r="M76" i="3"/>
  <c r="K76" i="3"/>
  <c r="I76" i="3"/>
  <c r="G76" i="3"/>
  <c r="E76" i="3"/>
  <c r="U77" i="3"/>
  <c r="S77" i="3"/>
  <c r="Q77" i="3"/>
  <c r="O77" i="3"/>
  <c r="M77" i="3"/>
  <c r="K77" i="3"/>
  <c r="I77" i="3"/>
  <c r="G77" i="3"/>
  <c r="E77" i="3"/>
  <c r="U78" i="3"/>
  <c r="S78" i="3"/>
  <c r="Q78" i="3"/>
  <c r="O78" i="3"/>
  <c r="M78" i="3"/>
  <c r="K78" i="3"/>
  <c r="I78" i="3"/>
  <c r="G78" i="3"/>
  <c r="E78" i="3"/>
  <c r="U79" i="3"/>
  <c r="S79" i="3"/>
  <c r="Q79" i="3"/>
  <c r="O79" i="3"/>
  <c r="M79" i="3"/>
  <c r="K79" i="3"/>
  <c r="I79" i="3"/>
  <c r="G79" i="3"/>
  <c r="E79" i="3"/>
  <c r="S80" i="3"/>
  <c r="Q80" i="3"/>
  <c r="O80" i="3"/>
  <c r="M80" i="3"/>
  <c r="K80" i="3"/>
  <c r="I80" i="3"/>
  <c r="G80" i="3"/>
  <c r="E80" i="3"/>
  <c r="S81" i="3"/>
  <c r="Q81" i="3"/>
  <c r="O81" i="3"/>
  <c r="M81" i="3"/>
  <c r="K81" i="3"/>
  <c r="I81" i="3"/>
  <c r="G81" i="3"/>
  <c r="E81" i="3"/>
  <c r="D85" i="3"/>
  <c r="T81" i="3"/>
  <c r="P85" i="3"/>
  <c r="S82" i="3"/>
  <c r="Q82" i="3"/>
  <c r="O82" i="3"/>
  <c r="M82" i="3"/>
  <c r="K82" i="3"/>
  <c r="I82" i="3"/>
  <c r="G82" i="3"/>
  <c r="E82" i="3"/>
  <c r="S83" i="3"/>
  <c r="Q83" i="3"/>
  <c r="O83" i="3"/>
  <c r="M83" i="3"/>
  <c r="K83" i="3"/>
  <c r="I83" i="3"/>
  <c r="G83" i="3"/>
  <c r="E83" i="3"/>
  <c r="T84" i="3"/>
  <c r="E12" i="5"/>
  <c r="F8" i="5"/>
  <c r="F12" i="5"/>
  <c r="E17" i="5"/>
  <c r="F13" i="5"/>
  <c r="F17" i="5"/>
  <c r="E22" i="5"/>
  <c r="F18" i="5"/>
  <c r="F22" i="5"/>
  <c r="E27" i="5"/>
  <c r="F23" i="5"/>
  <c r="F27" i="5"/>
  <c r="E32" i="5"/>
  <c r="F28" i="5"/>
  <c r="F32" i="5"/>
  <c r="E37" i="5"/>
  <c r="F33" i="5"/>
  <c r="F37" i="5"/>
  <c r="E42" i="5"/>
  <c r="F38" i="5"/>
  <c r="F42" i="5"/>
  <c r="E47" i="5"/>
  <c r="F43" i="5"/>
  <c r="F47" i="5"/>
  <c r="E52" i="5"/>
  <c r="F48" i="5"/>
  <c r="F52" i="5"/>
  <c r="E57" i="5"/>
  <c r="F53" i="5"/>
  <c r="F57" i="5"/>
  <c r="E62" i="5"/>
  <c r="F58" i="5"/>
  <c r="F62" i="5"/>
  <c r="E67" i="5"/>
  <c r="F63" i="5"/>
  <c r="F67" i="5"/>
  <c r="E72" i="5"/>
  <c r="F68" i="5"/>
  <c r="F72" i="5"/>
  <c r="E77" i="5"/>
  <c r="F73" i="5"/>
  <c r="H83" i="5"/>
  <c r="H77" i="5"/>
  <c r="H84" i="5"/>
  <c r="H85" i="5"/>
  <c r="G86" i="5"/>
  <c r="H86" i="5"/>
  <c r="F77" i="5"/>
  <c r="E83" i="5"/>
  <c r="E82" i="5"/>
  <c r="F78" i="5"/>
  <c r="G83" i="5"/>
  <c r="G87" i="5" s="1"/>
  <c r="G82" i="5"/>
  <c r="I83" i="5"/>
  <c r="I82" i="5"/>
  <c r="U80" i="3" s="1"/>
  <c r="E84" i="5"/>
  <c r="F79" i="5"/>
  <c r="I84" i="5"/>
  <c r="U82" i="3" s="1"/>
  <c r="E85" i="5"/>
  <c r="F80" i="5"/>
  <c r="I85" i="5"/>
  <c r="U83" i="3" s="1"/>
  <c r="E86" i="5"/>
  <c r="F81" i="5"/>
  <c r="I86" i="5"/>
  <c r="F82" i="5"/>
  <c r="D87" i="5"/>
  <c r="F83" i="5"/>
  <c r="F84" i="5"/>
  <c r="F85" i="5"/>
  <c r="F86" i="5"/>
  <c r="H230" i="2" l="1"/>
  <c r="P230" i="2"/>
  <c r="J230" i="2"/>
  <c r="R230" i="2"/>
  <c r="L230" i="2"/>
  <c r="T165" i="2"/>
  <c r="H165" i="2"/>
  <c r="J165" i="2"/>
  <c r="R165" i="2"/>
  <c r="I87" i="5"/>
  <c r="U81" i="3"/>
  <c r="E87" i="5"/>
  <c r="F87" i="5" s="1"/>
  <c r="H87" i="5"/>
  <c r="T85" i="3"/>
  <c r="C85" i="3"/>
  <c r="S50" i="3"/>
  <c r="Q50" i="3"/>
  <c r="O50" i="3"/>
  <c r="M50" i="3"/>
  <c r="K50" i="3"/>
  <c r="I50" i="3"/>
  <c r="G50" i="3"/>
  <c r="E50" i="3"/>
  <c r="U84" i="3"/>
  <c r="S84" i="3"/>
  <c r="Q84" i="3"/>
  <c r="O84" i="3"/>
  <c r="M84" i="3"/>
  <c r="K84" i="3"/>
  <c r="I84" i="3"/>
  <c r="G84" i="3"/>
  <c r="E84" i="3"/>
  <c r="Q485" i="2"/>
  <c r="Q475" i="2"/>
  <c r="S465" i="2"/>
  <c r="Q465" i="2"/>
  <c r="F465" i="2"/>
  <c r="Q460" i="2"/>
  <c r="T484" i="2"/>
  <c r="R484" i="2"/>
  <c r="P484" i="2"/>
  <c r="N484" i="2"/>
  <c r="L484" i="2"/>
  <c r="J484" i="2"/>
  <c r="H484" i="2"/>
  <c r="T483" i="2"/>
  <c r="R483" i="2"/>
  <c r="P483" i="2"/>
  <c r="N483" i="2"/>
  <c r="L483" i="2"/>
  <c r="J483" i="2"/>
  <c r="H483" i="2"/>
  <c r="T482" i="2"/>
  <c r="R482" i="2"/>
  <c r="P482" i="2"/>
  <c r="N482" i="2"/>
  <c r="L482" i="2"/>
  <c r="J482" i="2"/>
  <c r="H482" i="2"/>
  <c r="T275" i="2"/>
  <c r="R275" i="2"/>
  <c r="P275" i="2"/>
  <c r="N275" i="2"/>
  <c r="L275" i="2"/>
  <c r="J275" i="2"/>
  <c r="H275" i="2"/>
  <c r="O485" i="2"/>
  <c r="F481" i="2"/>
  <c r="T479" i="2"/>
  <c r="R479" i="2"/>
  <c r="P479" i="2"/>
  <c r="N479" i="2"/>
  <c r="L479" i="2"/>
  <c r="J479" i="2"/>
  <c r="H479" i="2"/>
  <c r="S270" i="2"/>
  <c r="T268" i="2"/>
  <c r="T478" i="2"/>
  <c r="R478" i="2"/>
  <c r="P478" i="2"/>
  <c r="N478" i="2"/>
  <c r="L478" i="2"/>
  <c r="J478" i="2"/>
  <c r="H478" i="2"/>
  <c r="T477" i="2"/>
  <c r="R477" i="2"/>
  <c r="P477" i="2"/>
  <c r="N477" i="2"/>
  <c r="L477" i="2"/>
  <c r="J477" i="2"/>
  <c r="H477" i="2"/>
  <c r="T270" i="2"/>
  <c r="R270" i="2"/>
  <c r="P270" i="2"/>
  <c r="N270" i="2"/>
  <c r="L270" i="2"/>
  <c r="J270" i="2"/>
  <c r="H270" i="2"/>
  <c r="O480" i="2"/>
  <c r="F480" i="2" s="1"/>
  <c r="F476" i="2"/>
  <c r="T474" i="2"/>
  <c r="R474" i="2"/>
  <c r="P474" i="2"/>
  <c r="N474" i="2"/>
  <c r="L474" i="2"/>
  <c r="J474" i="2"/>
  <c r="H474" i="2"/>
  <c r="T473" i="2"/>
  <c r="R473" i="2"/>
  <c r="P473" i="2"/>
  <c r="N473" i="2"/>
  <c r="L473" i="2"/>
  <c r="J473" i="2"/>
  <c r="H473" i="2"/>
  <c r="T472" i="2"/>
  <c r="R472" i="2"/>
  <c r="P472" i="2"/>
  <c r="N472" i="2"/>
  <c r="L472" i="2"/>
  <c r="J472" i="2"/>
  <c r="H472" i="2"/>
  <c r="T265" i="2"/>
  <c r="R265" i="2"/>
  <c r="P265" i="2"/>
  <c r="N265" i="2"/>
  <c r="L265" i="2"/>
  <c r="J265" i="2"/>
  <c r="H265" i="2"/>
  <c r="O475" i="2"/>
  <c r="F471" i="2"/>
  <c r="T468" i="2"/>
  <c r="R468" i="2"/>
  <c r="P468" i="2"/>
  <c r="N468" i="2"/>
  <c r="L468" i="2"/>
  <c r="J468" i="2"/>
  <c r="H468" i="2"/>
  <c r="T467" i="2"/>
  <c r="R467" i="2"/>
  <c r="P467" i="2"/>
  <c r="N467" i="2"/>
  <c r="L467" i="2"/>
  <c r="J467" i="2"/>
  <c r="H467" i="2"/>
  <c r="S260" i="2"/>
  <c r="T256" i="2"/>
  <c r="T260" i="2"/>
  <c r="R260" i="2"/>
  <c r="P260" i="2"/>
  <c r="N260" i="2"/>
  <c r="L260" i="2"/>
  <c r="J260" i="2"/>
  <c r="H260" i="2"/>
  <c r="O470" i="2"/>
  <c r="F470" i="2" s="1"/>
  <c r="F466" i="2"/>
  <c r="T464" i="2"/>
  <c r="R464" i="2"/>
  <c r="P464" i="2"/>
  <c r="N464" i="2"/>
  <c r="L464" i="2"/>
  <c r="J464" i="2"/>
  <c r="H464" i="2"/>
  <c r="T463" i="2"/>
  <c r="R463" i="2"/>
  <c r="P463" i="2"/>
  <c r="N463" i="2"/>
  <c r="L463" i="2"/>
  <c r="J463" i="2"/>
  <c r="H463" i="2"/>
  <c r="T255" i="2"/>
  <c r="R255" i="2"/>
  <c r="P255" i="2"/>
  <c r="N255" i="2"/>
  <c r="L255" i="2"/>
  <c r="J255" i="2"/>
  <c r="H255" i="2"/>
  <c r="T462" i="2"/>
  <c r="R462" i="2"/>
  <c r="P462" i="2"/>
  <c r="N462" i="2"/>
  <c r="L462" i="2"/>
  <c r="J462" i="2"/>
  <c r="H462" i="2"/>
  <c r="T459" i="2"/>
  <c r="R459" i="2"/>
  <c r="P459" i="2"/>
  <c r="N459" i="2"/>
  <c r="L459" i="2"/>
  <c r="J459" i="2"/>
  <c r="H459" i="2"/>
  <c r="T457" i="2"/>
  <c r="R457" i="2"/>
  <c r="P457" i="2"/>
  <c r="N457" i="2"/>
  <c r="L457" i="2"/>
  <c r="J457" i="2"/>
  <c r="H457" i="2"/>
  <c r="T250" i="2"/>
  <c r="R250" i="2"/>
  <c r="P250" i="2"/>
  <c r="N250" i="2"/>
  <c r="L250" i="2"/>
  <c r="J250" i="2"/>
  <c r="H250" i="2"/>
  <c r="O460" i="2"/>
  <c r="F456" i="2"/>
  <c r="T456" i="2" l="1"/>
  <c r="R456" i="2"/>
  <c r="P456" i="2"/>
  <c r="N456" i="2"/>
  <c r="L456" i="2"/>
  <c r="J456" i="2"/>
  <c r="H456" i="2"/>
  <c r="S460" i="2"/>
  <c r="F460" i="2"/>
  <c r="T466" i="2"/>
  <c r="R466" i="2"/>
  <c r="P466" i="2"/>
  <c r="N466" i="2"/>
  <c r="L466" i="2"/>
  <c r="J466" i="2"/>
  <c r="H466" i="2"/>
  <c r="T470" i="2"/>
  <c r="R470" i="2"/>
  <c r="P470" i="2"/>
  <c r="N470" i="2"/>
  <c r="L470" i="2"/>
  <c r="J470" i="2"/>
  <c r="H470" i="2"/>
  <c r="T471" i="2"/>
  <c r="R471" i="2"/>
  <c r="P471" i="2"/>
  <c r="N471" i="2"/>
  <c r="L471" i="2"/>
  <c r="J471" i="2"/>
  <c r="H471" i="2"/>
  <c r="S475" i="2"/>
  <c r="F475" i="2"/>
  <c r="T476" i="2"/>
  <c r="R476" i="2"/>
  <c r="P476" i="2"/>
  <c r="N476" i="2"/>
  <c r="L476" i="2"/>
  <c r="J476" i="2"/>
  <c r="H476" i="2"/>
  <c r="T480" i="2"/>
  <c r="R480" i="2"/>
  <c r="P480" i="2"/>
  <c r="N480" i="2"/>
  <c r="L480" i="2"/>
  <c r="J480" i="2"/>
  <c r="H480" i="2"/>
  <c r="T481" i="2"/>
  <c r="R481" i="2"/>
  <c r="P481" i="2"/>
  <c r="N481" i="2"/>
  <c r="L481" i="2"/>
  <c r="J481" i="2"/>
  <c r="H481" i="2"/>
  <c r="S485" i="2"/>
  <c r="F485" i="2"/>
  <c r="T465" i="2"/>
  <c r="R465" i="2"/>
  <c r="P465" i="2"/>
  <c r="N465" i="2"/>
  <c r="L465" i="2"/>
  <c r="J465" i="2"/>
  <c r="H465" i="2"/>
  <c r="U85" i="3"/>
  <c r="S85" i="3"/>
  <c r="Q85" i="3"/>
  <c r="O85" i="3"/>
  <c r="M85" i="3"/>
  <c r="K85" i="3"/>
  <c r="I85" i="3"/>
  <c r="G85" i="3"/>
  <c r="E85" i="3"/>
  <c r="T485" i="2" l="1"/>
  <c r="R485" i="2"/>
  <c r="P485" i="2"/>
  <c r="N485" i="2"/>
  <c r="L485" i="2"/>
  <c r="J485" i="2"/>
  <c r="H485" i="2"/>
  <c r="T475" i="2"/>
  <c r="R475" i="2"/>
  <c r="P475" i="2"/>
  <c r="N475" i="2"/>
  <c r="L475" i="2"/>
  <c r="J475" i="2"/>
  <c r="H475" i="2"/>
  <c r="T460" i="2"/>
  <c r="R460" i="2"/>
  <c r="P460" i="2"/>
  <c r="N460" i="2"/>
  <c r="L460" i="2"/>
  <c r="J460" i="2"/>
  <c r="H460" i="2"/>
</calcChain>
</file>

<file path=xl/sharedStrings.xml><?xml version="1.0" encoding="utf-8"?>
<sst xmlns="http://schemas.openxmlformats.org/spreadsheetml/2006/main" count="730" uniqueCount="316">
  <si>
    <t>UBND HUYỆN THÁP MƯỜI</t>
  </si>
  <si>
    <t>CỘNG HOÀ XÃ HỘI CHỦ NGHĨA VIỆT NAM</t>
  </si>
  <si>
    <t>PHÒNG GIÁO DỤC VÀ ĐÀO TẠO</t>
  </si>
  <si>
    <t>Độc lập - Tự do - Hạnh phúc</t>
  </si>
  <si>
    <t>THỐNG KÊ KẾT QUẢ THỰC HIỆN NHIỆM VỤ CHUYÊN MÔN CẤP TRUNG HỌC CƠ SỞ</t>
  </si>
  <si>
    <t>HỌC KỲ I, NĂM HỌC 2024-2025</t>
  </si>
  <si>
    <t>Nhập ô màu trắng</t>
  </si>
  <si>
    <t>TT</t>
  </si>
  <si>
    <t>Trường THCS</t>
  </si>
  <si>
    <t>Huy động</t>
  </si>
  <si>
    <t>Duy trì sĩ số</t>
  </si>
  <si>
    <t>HS Giảm</t>
  </si>
  <si>
    <t>Chất lượng 2 mặt giáo dục</t>
  </si>
  <si>
    <t>Đầu cấp (T.Sinh L6)</t>
  </si>
  <si>
    <t>Toàn cấp</t>
  </si>
  <si>
    <t>Số học sinh cuối HKI</t>
  </si>
  <si>
    <t>Số HS tính tỷ lệ bỏ học
(+ C.đến,
- C.đi)</t>
  </si>
  <si>
    <t>Số học sinh bỏ học</t>
  </si>
  <si>
    <t>Tỷ lệ</t>
  </si>
  <si>
    <t>Hạnh kiểm</t>
  </si>
  <si>
    <t>Học lực</t>
  </si>
  <si>
    <t>Số phải huy động</t>
  </si>
  <si>
    <t>Số HS đến trường</t>
  </si>
  <si>
    <t>TB trở lên</t>
  </si>
  <si>
    <t>Dưới TB</t>
  </si>
  <si>
    <t>SL</t>
  </si>
  <si>
    <t>TL</t>
  </si>
  <si>
    <t>TH&amp;THCS Láng Biển</t>
  </si>
  <si>
    <t>TH&amp;THCS Phú Điền</t>
  </si>
  <si>
    <t>TH&amp;THCS Thanh Mỹ</t>
  </si>
  <si>
    <t>THCS Đốc Binh Kiều</t>
  </si>
  <si>
    <t>THCS Hưng Thạnh</t>
  </si>
  <si>
    <t>THCS Mỹ An</t>
  </si>
  <si>
    <t>THCS Mỹ Đông</t>
  </si>
  <si>
    <t>THCS Mỹ Hòa</t>
  </si>
  <si>
    <t>THCS Mỹ Quý</t>
  </si>
  <si>
    <t>THCS Nguyễn Văn Tre</t>
  </si>
  <si>
    <t>THCS Phú Điền</t>
  </si>
  <si>
    <t>THCS Tân Kiều</t>
  </si>
  <si>
    <t>THCS Thạnh Lợi</t>
  </si>
  <si>
    <t>THCS Thị trấn Mỹ An</t>
  </si>
  <si>
    <t>THCS Trường Xuân</t>
  </si>
  <si>
    <t>Toàn Huyện</t>
  </si>
  <si>
    <t>KQ HKI-NH 2022-2023</t>
  </si>
  <si>
    <t>NGƯỜI TỔNG HỢP</t>
  </si>
  <si>
    <t>TRƯỞNG PHÒNG</t>
  </si>
  <si>
    <t>Nguyễn Thanh Truyền</t>
  </si>
  <si>
    <t>Ngô Thanh Sang</t>
  </si>
  <si>
    <t>BẢNG THỐNG KÊ ĐIỂM KIỂM TRA HỌC KỲ I NĂM HỌC 2024-2025</t>
  </si>
  <si>
    <t>MẪU 1</t>
  </si>
  <si>
    <t>Nhập vào ô màu trắng</t>
  </si>
  <si>
    <t>STT</t>
  </si>
  <si>
    <t>TRƯỜNG</t>
  </si>
  <si>
    <t>MÔN</t>
  </si>
  <si>
    <t>KHỐI</t>
  </si>
  <si>
    <t>SỐ HS</t>
  </si>
  <si>
    <t>ĐIỂM</t>
  </si>
  <si>
    <t>0 - &lt; 3,5</t>
  </si>
  <si>
    <t>3,5 - &lt; 5,0</t>
  </si>
  <si>
    <t>5,0 - &lt; 6,5</t>
  </si>
  <si>
    <t>6,5 - &lt; 8,0</t>
  </si>
  <si>
    <t>8,0 - 10,0</t>
  </si>
  <si>
    <t>&lt;5,0</t>
  </si>
  <si>
    <t>&gt;=5,0</t>
  </si>
  <si>
    <t>TL %</t>
  </si>
  <si>
    <t xml:space="preserve">Văn
</t>
  </si>
  <si>
    <t>Cộng</t>
  </si>
  <si>
    <t xml:space="preserve">Toán
</t>
  </si>
  <si>
    <t>LS-ĐL</t>
  </si>
  <si>
    <t>GDCD</t>
  </si>
  <si>
    <t>KHTN</t>
  </si>
  <si>
    <t>Tiếng Anh</t>
  </si>
  <si>
    <t xml:space="preserve">   </t>
  </si>
  <si>
    <t>THCS  thị trấn Mỹ An</t>
  </si>
  <si>
    <t>THCS  Trường Xuân</t>
  </si>
  <si>
    <t>Huyện Tháp Mười</t>
  </si>
  <si>
    <t xml:space="preserve">    </t>
  </si>
  <si>
    <t>THỐNG KÊ KẾT QUẢ CẤP THCS HKI NĂM HỌC 2024 - 2025</t>
  </si>
  <si>
    <r>
      <rPr>
        <b/>
        <sz val="12"/>
        <color rgb="FFFF0000"/>
        <rFont val="Times New Roman"/>
        <family val="1"/>
      </rPr>
      <t>Lưu ý:</t>
    </r>
    <r>
      <rPr>
        <sz val="12"/>
        <color rgb="FFFF0000"/>
        <rFont val="Times New Roman"/>
        <family val="1"/>
      </rPr>
      <t xml:space="preserve"> Các trường chỉ nhập vào những ô màu trắng, các ô màu đều là công thức.</t>
    </r>
  </si>
  <si>
    <t>ĐƠN VỊ</t>
  </si>
  <si>
    <t>Khối</t>
  </si>
  <si>
    <t>Tổng số
học sinh</t>
  </si>
  <si>
    <t>Kết quả rèn luyện</t>
  </si>
  <si>
    <t>Kết quả học tập</t>
  </si>
  <si>
    <t>kiểm tra</t>
  </si>
  <si>
    <t>Đối chiếu với số học sinh bỏ học</t>
  </si>
  <si>
    <t>Tốt</t>
  </si>
  <si>
    <t>Khá</t>
  </si>
  <si>
    <t>Đạt</t>
  </si>
  <si>
    <t>Chưa đạt</t>
  </si>
  <si>
    <t>TỔNG</t>
  </si>
  <si>
    <t>THCS thị trấn Mỹ An</t>
  </si>
  <si>
    <t>Toàn huyện</t>
  </si>
  <si>
    <t>MẪU 5</t>
  </si>
  <si>
    <t>DANH SÁCH HỌC SINH GIẢM,  BỎ HỌC HỌC KỲ I NĂM HỌC 2024-2025</t>
  </si>
  <si>
    <t xml:space="preserve">TT
</t>
  </si>
  <si>
    <t xml:space="preserve">Họ và tên học sinh
</t>
  </si>
  <si>
    <t xml:space="preserve">Lớp 
</t>
  </si>
  <si>
    <t xml:space="preserve">Trường 
</t>
  </si>
  <si>
    <t xml:space="preserve">Họ tên cha (mẹ)
</t>
  </si>
  <si>
    <t xml:space="preserve">Chỗ ở hiện tại
</t>
  </si>
  <si>
    <t>Công tác vận động</t>
  </si>
  <si>
    <t>Nếu chuyển trường hoặc đi học nghề thì ghi cụ thể tên trường các em đến học</t>
  </si>
  <si>
    <t>Thời gian giảm</t>
  </si>
  <si>
    <t>Số lần</t>
  </si>
  <si>
    <t>Thành phần 
vận động hs 
đi học lại</t>
  </si>
  <si>
    <t>Nguyễn Văn Bi</t>
  </si>
  <si>
    <t>Nguyễn Chí Dinh</t>
  </si>
  <si>
    <t>Nguyễn Gia Bảo</t>
  </si>
  <si>
    <t>Trần Khả Doanh</t>
  </si>
  <si>
    <t>Ngô Minh Nhựt</t>
  </si>
  <si>
    <t>Nguyễn Thị Huỳnh Trân</t>
  </si>
  <si>
    <t>Đặng Tuấn Cảnh</t>
  </si>
  <si>
    <t>9a1</t>
  </si>
  <si>
    <t>Đặng Văn Hoàng</t>
  </si>
  <si>
    <t>Tổ 7 Mỹ Phú A, Xã Mỹ An</t>
  </si>
  <si>
    <t>Học yếu kém, lười học</t>
  </si>
  <si>
    <t>Đại diện xã, BGH, GVCN, HTPC</t>
  </si>
  <si>
    <t>tháng 11</t>
  </si>
  <si>
    <t>Trần Gia Bảo</t>
  </si>
  <si>
    <t>Tràn Văn Định</t>
  </si>
  <si>
    <t>ấp 4, Tân Kiều, TM, ĐT</t>
  </si>
  <si>
    <t>chuyển trường</t>
  </si>
  <si>
    <t>09/12/2024</t>
  </si>
  <si>
    <t>Tô Nhất Khang</t>
  </si>
  <si>
    <t>27/09/2024</t>
  </si>
  <si>
    <t>Phan Duy Tường</t>
  </si>
  <si>
    <t>6A2</t>
  </si>
  <si>
    <t>THCS Thạnh Lợi</t>
  </si>
  <si>
    <t>Phan Hữu Duy</t>
  </si>
  <si>
    <t>Ấp 1 - TL</t>
  </si>
  <si>
    <t>THCS Phương Trà</t>
  </si>
  <si>
    <t>19/11/2024</t>
  </si>
  <si>
    <t>Lê Uyên Kha</t>
  </si>
  <si>
    <t>7A2</t>
  </si>
  <si>
    <t>Lê Quang Nguyên</t>
  </si>
  <si>
    <t>Ấp 2 - TL</t>
  </si>
  <si>
    <t>Theo cha mẹ rời địa phương, đến nơi khác sinh sống.</t>
  </si>
  <si>
    <t>GVCN + Đoàn thể</t>
  </si>
  <si>
    <t>05/10/2024</t>
  </si>
  <si>
    <t>Châu Thị Kim Khánh</t>
  </si>
  <si>
    <t>Lê Hoàng Thanh</t>
  </si>
  <si>
    <t>Khóm 1, TT Mỹ An</t>
  </si>
  <si>
    <t>Chuyển trường</t>
  </si>
  <si>
    <t>THCS Vĩnh Đại</t>
  </si>
  <si>
    <t>Trà Bảo Nguyên</t>
  </si>
  <si>
    <t>Lê Ngọc Cẩm</t>
  </si>
  <si>
    <t>Xã Mỹ An</t>
  </si>
  <si>
    <t>TH và THCS Vĩnh Bửu</t>
  </si>
  <si>
    <t>Chế Văn Kiệt</t>
  </si>
  <si>
    <t>Nguyễn Thị Trinh</t>
  </si>
  <si>
    <t>Mỹ Phú C</t>
  </si>
  <si>
    <t>TH và THCS Vĩnh Châu A</t>
  </si>
  <si>
    <t>Vương Tấn Lộc</t>
  </si>
  <si>
    <t>Dương Thị Ngọt</t>
  </si>
  <si>
    <t>Khóm 3, TT Mỹ An</t>
  </si>
  <si>
    <t>Nguyễn Minh Luân</t>
  </si>
  <si>
    <t>Nguyễn Văn Nhớ</t>
  </si>
  <si>
    <t>Nguyễn Hữu Thọ</t>
  </si>
  <si>
    <t>Đào Thị Hằng</t>
  </si>
  <si>
    <t>Ấp 3, Mỹ đông</t>
  </si>
  <si>
    <t>Nguyễn Thị Liễu Thanh</t>
  </si>
  <si>
    <t>Nguyễn Thị Bình</t>
  </si>
  <si>
    <t>Dương Nguyễn Nhựt Phúc</t>
  </si>
  <si>
    <t>Dương Văn Hân</t>
  </si>
  <si>
    <t>TH và THCS Mỹ Lợi B</t>
  </si>
  <si>
    <t>Nguyễn Ngọc Tường Lam</t>
  </si>
  <si>
    <t>Nguyễn Thái Bình</t>
  </si>
  <si>
    <t>Khóm 4, TT Mỹ An</t>
  </si>
  <si>
    <t>Võ Ngọc Mai</t>
  </si>
  <si>
    <t>Võ Thị Ngọc Diễm</t>
  </si>
  <si>
    <t>THCS Huỳnh Việt Thanh</t>
  </si>
  <si>
    <t>Huỳnh Thị Tiểu Mụi</t>
  </si>
  <si>
    <t>Huỳnh Thanh Vân</t>
  </si>
  <si>
    <t>Ấp 3 Mỹ Hoà</t>
  </si>
  <si>
    <t>Phạm Kim Tiền</t>
  </si>
  <si>
    <t>Phạm Văn Điều</t>
  </si>
  <si>
    <t>Ấp 3, Mỹ Đông</t>
  </si>
  <si>
    <t>Phạm Trần Quốc Bảo</t>
  </si>
  <si>
    <t>7A4</t>
  </si>
  <si>
    <t>Phạm Hồng Nhung</t>
  </si>
  <si>
    <t>Ấp 5A xã Trường Xuân</t>
  </si>
  <si>
    <t>Chuyển đi</t>
  </si>
  <si>
    <t>TH&amp;THCS Vĩnh Bửu, Tân Hưng, Long An</t>
  </si>
  <si>
    <t>Nguyễn Trung Tính</t>
  </si>
  <si>
    <t>9a4</t>
  </si>
  <si>
    <t>Nguyễn Tấn Khải</t>
  </si>
  <si>
    <t>Ấp 6KH xã Trường Xuân</t>
  </si>
  <si>
    <t>THCS TT Tân Hưng, Tân Hưng, Long An</t>
  </si>
  <si>
    <t>Lê Thái Luân</t>
  </si>
  <si>
    <t>9A2</t>
  </si>
  <si>
    <t>Lê Phú Trung</t>
  </si>
  <si>
    <t>Ấp 6A xã Trường Xuân</t>
  </si>
  <si>
    <t>TH&amp;THCS Vĩnh Châu A, Tân Hưng, Long An</t>
  </si>
  <si>
    <t>Trương Công Bảo</t>
  </si>
  <si>
    <t>7A7</t>
  </si>
  <si>
    <t>Trương Công Hậu</t>
  </si>
  <si>
    <t>Ấp 5B xã Trường Xuân</t>
  </si>
  <si>
    <t>THCS Huỳnh Việt Thanh, Tân Thạnh, Long An</t>
  </si>
  <si>
    <t>Hồ Châu Thái Nam</t>
  </si>
  <si>
    <t>Hồ Minh Thiệu</t>
  </si>
  <si>
    <t>Ấp 3, xã Láng Biển</t>
  </si>
  <si>
    <t>Bỏ học (Xin bảo lưu kết quả học tập)</t>
  </si>
  <si>
    <t>Võ Tâm Dư</t>
  </si>
  <si>
    <t>8A1</t>
  </si>
  <si>
    <t>Nguyễn Thị Ngọc Điệp</t>
  </si>
  <si>
    <t>Ấp 1, xã Láng Biển</t>
  </si>
  <si>
    <t>Bỏ học</t>
  </si>
  <si>
    <t>BGH, GVCN, BND Ấp</t>
  </si>
  <si>
    <t>Nguyễn Thị Kim Yến</t>
  </si>
  <si>
    <t>Nguyễn Minh Thiện</t>
  </si>
  <si>
    <t>Ấp 5, xã Tân Hội Trung</t>
  </si>
  <si>
    <t>THCS Tân Hội Trung, Cao Lãnh, Đồng Tháp</t>
  </si>
  <si>
    <t>Lê Văn Danh</t>
  </si>
  <si>
    <t>7A1</t>
  </si>
  <si>
    <t>Lê Văn Công</t>
  </si>
  <si>
    <t>Ấp 4, xã Láng Biển</t>
  </si>
  <si>
    <t>THCS Tân Đức, Đức Hòa, Long An</t>
  </si>
  <si>
    <t>Võ Hồng Thái</t>
  </si>
  <si>
    <t>Võ Phước Lợi</t>
  </si>
  <si>
    <t>THCS Tân Đông Hiệp, Dĩ An, Bình Dương</t>
  </si>
  <si>
    <t>Nguyễn Hoàng Khang</t>
  </si>
  <si>
    <t>Nguyễn Hoàng Anh</t>
  </si>
  <si>
    <t>THCS Nguyễn Trung Trực, TP Thuận An, Bình Dương</t>
  </si>
  <si>
    <t>Nguyễn Ngọc Toàn</t>
  </si>
  <si>
    <t>Nguyễn Ngọc Nguyên</t>
  </si>
  <si>
    <t>Hồ Thanh Phát Đạt</t>
  </si>
  <si>
    <t>Nguyễn Thị Hồng</t>
  </si>
  <si>
    <t>Phường 2, thành phố Sa Đéc</t>
  </si>
  <si>
    <t>THCS Trần Thị Nhượng, Sa Đéc</t>
  </si>
  <si>
    <t>Hồ Thị Cẩm Dư</t>
  </si>
  <si>
    <t>Huỳnh Chí Tình</t>
  </si>
  <si>
    <t>Huỳnh Văn Nghĩa</t>
  </si>
  <si>
    <t>Chợ Mới, An Giang</t>
  </si>
  <si>
    <t>THCS Lê Hưng Nhượng, huyện Chợ Mới, An Giang</t>
  </si>
  <si>
    <t>Tổng</t>
  </si>
  <si>
    <t>THỐNG KÊ HỌC SINH HK I NĂM HỌC 2024 - 2025</t>
  </si>
  <si>
    <t>MẪU 2</t>
  </si>
  <si>
    <t>GHI CHÚ: CHỈ NHẬP CÁC CỘT TỪ 11 ĐẾN 19 NHẬP SỐ LIỆU TỪ KHI SỞ CHỐT SỐ ĐẾN CUỐI HỌC KỲ I</t>
  </si>
  <si>
    <t>Phòng GDĐT
 huyện, thị xã, thành phố</t>
  </si>
  <si>
    <t>Số HS
đầu năm</t>
  </si>
  <si>
    <t>Tỷ lệ bỏ học cả học kỳ</t>
  </si>
  <si>
    <t>Số học sinh chuyển trường</t>
  </si>
  <si>
    <t>Số HS hiện có cuối HKI</t>
  </si>
  <si>
    <t>Tổng số học sinh giảm đến thời điểm báo cáo</t>
  </si>
  <si>
    <t>Nguyên nhân học sinh giảm chia ra</t>
  </si>
  <si>
    <t>Số học sinh chuyển đi (bỏ địa phương)</t>
  </si>
  <si>
    <t>Số học sinh chuyển đến</t>
  </si>
  <si>
    <t>Chuyển đi + Học nghề</t>
  </si>
  <si>
    <t>Chuyển đến</t>
  </si>
  <si>
    <t>Hoàn cảnh
khó khăn</t>
  </si>
  <si>
    <t>Học lực
 yếu kém</t>
  </si>
  <si>
    <t>Đi học 
nghề,
BTVH</t>
  </si>
  <si>
    <t>Đường đi học khó</t>
  </si>
  <si>
    <t>Lý do khác</t>
  </si>
  <si>
    <t>%</t>
  </si>
  <si>
    <t>Trong 
tỉnh</t>
  </si>
  <si>
    <t>Ngoài 
tỉnh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</si>
  <si>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</si>
  <si>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</si>
  <si>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</si>
  <si>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</si>
  <si>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</si>
  <si>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</si>
  <si>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</si>
  <si>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</si>
  <si>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</si>
  <si>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</si>
  <si>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</si>
  <si>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</si>
  <si>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</si>
  <si>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</si>
  <si>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</si>
  <si>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</si>
  <si>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</si>
  <si>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</si>
  <si>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</si>
  <si>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Nguyễn Lin Đa</t>
  </si>
  <si>
    <t>Ấp Mỹ Phước 1, MQ, TM, ĐT</t>
  </si>
  <si>
    <t>Gia đình đi làm ăn xa</t>
  </si>
  <si>
    <t>THCS Đỗ Văn Đầy - Hóc Môn - TP HCM</t>
  </si>
  <si>
    <t>16/9/2024</t>
  </si>
  <si>
    <t>Nguyễn Ngọc Nhị</t>
  </si>
  <si>
    <t>Ấp Mỹ Tây 1, MQ. TM, ĐT</t>
  </si>
  <si>
    <t>THCS Phan Thànhh Long</t>
  </si>
  <si>
    <t>16/9/2025</t>
  </si>
  <si>
    <t>Lương Thị Đó</t>
  </si>
  <si>
    <t>Ấp Mỹ tây 3, MQ, TM, ĐT</t>
  </si>
  <si>
    <t>Giá đình đi làm ăn xa</t>
  </si>
  <si>
    <t>THCS Tân Hưng - Thốt Nốt - CT</t>
  </si>
  <si>
    <t>Nguyễn Thị Tú</t>
  </si>
  <si>
    <t>Ấp 4, Ba sao, HCL, ĐT</t>
  </si>
  <si>
    <t>Chuyển qua nước Úc</t>
  </si>
  <si>
    <t>Chuyển qua sinh sống với mẹ tại Úc</t>
  </si>
  <si>
    <t>Phạm Thị Kim Xuân</t>
  </si>
  <si>
    <t>Khóm 1, TTMA, TM, ĐT</t>
  </si>
  <si>
    <t>Chuyển nhà</t>
  </si>
  <si>
    <t>THCS TTMA</t>
  </si>
  <si>
    <t>Nguyễn Lin đa</t>
  </si>
  <si>
    <t>Lê Thanh Trà</t>
  </si>
  <si>
    <t>Lê Thị Mỹ</t>
  </si>
  <si>
    <t>Ấp Mỹ Thị B, xã Mỹ An,</t>
  </si>
  <si>
    <t>THCS Thiện Mỹ, Châu Thành, Sóc Trăng</t>
  </si>
  <si>
    <t>Tháng 10</t>
  </si>
  <si>
    <t>Hồ Thị Kim Ngân</t>
  </si>
  <si>
    <t>8A2</t>
  </si>
  <si>
    <t>Hồ Hồng Nhân</t>
  </si>
  <si>
    <t>Tháp Mười, ngày 14 tháng  01  năm 2025</t>
  </si>
  <si>
    <t>Tháp Mười, ngày 14 tháng 01 năm 2025</t>
  </si>
  <si>
    <r>
      <t xml:space="preserve">Lý do giảm, bỏ học
</t>
    </r>
    <r>
      <rPr>
        <i/>
        <sz val="10"/>
        <rFont val="Times New Roman"/>
        <family val="1"/>
      </rPr>
      <t>(ghi lý do cụ thể, nếu đi học nghề phải có giấy xác nhận trường, lớp,nghề cụ thể)</t>
    </r>
  </si>
  <si>
    <t>Tô Cẩm Ly</t>
  </si>
  <si>
    <t>Tô Út Mạnh</t>
  </si>
  <si>
    <t>ấp Hưng Lơi, Thanh Mỹ, Tháp Mười</t>
  </si>
  <si>
    <t>TH&amp; THCS Mỹ Lợi B, Tiền Giang</t>
  </si>
  <si>
    <t>Tháng 12</t>
  </si>
  <si>
    <t>Toàn huyện NH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</si>
</sst>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#,#00"/>
    <numFmt numFmtId="166" formatCode="0;[Red]0"/>
    <numFmt numFmtId="167" formatCode="m/yyyy"/>
    <numFmt numFmtId="168" formatCode="d/m/yyyy"/>
    <numFmt numFmtId="169" formatCode="_(* #,##0_);_(* \(#,##0\);_(* &quot;-&quot;??_);_(@_)"/>
  </numFmts>
  <fonts count="53" x14ac:knownFonts="1">
    <font>
      <sz val="10"/>
      <color rgb="FF000000"/>
      <name val="Arial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8"/>
      <color rgb="FFFF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0"/>
      <color rgb="FF0000FF"/>
      <name val="Times New Roman"/>
      <family val="1"/>
    </font>
    <font>
      <sz val="10"/>
      <color rgb="FF000000"/>
      <name val="Arial"/>
      <family val="2"/>
    </font>
    <font>
      <sz val="10"/>
      <color rgb="FF0000FF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000000"/>
      <name val="Arial"/>
      <family val="2"/>
    </font>
    <font>
      <b/>
      <u/>
      <sz val="12"/>
      <color rgb="FFFF0000"/>
      <name val="Times New Roman"/>
      <family val="1"/>
    </font>
    <font>
      <b/>
      <i/>
      <sz val="12"/>
      <color rgb="FF0000FF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sz val="10"/>
      <color rgb="FF000000"/>
      <name val="Arial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i/>
      <u/>
      <sz val="10"/>
      <color theme="1"/>
      <name val="Times New Roman"/>
      <family val="1"/>
    </font>
    <font>
      <b/>
      <sz val="12"/>
      <color rgb="FF0000FF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sz val="10"/>
      <name val="Arial"/>
      <family val="2"/>
    </font>
    <font>
      <sz val="10"/>
      <color rgb="FF0000FF"/>
      <name val="Times New Roman"/>
      <family val="1"/>
    </font>
    <font>
      <sz val="10"/>
      <color rgb="FF000000"/>
      <name val="Arial"/>
      <family val="2"/>
      <scheme val="minor"/>
    </font>
    <font>
      <i/>
      <sz val="13"/>
      <color theme="1"/>
      <name val="Times New Roman"/>
      <family val="1"/>
    </font>
    <font>
      <sz val="12"/>
      <name val="Times New Roman"/>
      <family val="1"/>
    </font>
    <font>
      <b/>
      <i/>
      <u/>
      <sz val="10"/>
      <name val="Times New Roman"/>
      <family val="1"/>
    </font>
    <font>
      <sz val="10"/>
      <name val="Arial"/>
      <family val="2"/>
      <scheme val="minor"/>
    </font>
    <font>
      <b/>
      <sz val="13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color rgb="FF000000"/>
      <name val="Arial"/>
      <family val="2"/>
      <scheme val="minor"/>
    </font>
    <font>
      <sz val="10"/>
      <color theme="1"/>
      <name val="Times New Roman"/>
    </font>
    <font>
      <sz val="12"/>
      <color theme="1"/>
      <name val="Times New Roman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rgb="FFFFFFCC"/>
        <bgColor rgb="FFFFFFCC"/>
      </patternFill>
    </fill>
    <fill>
      <patternFill patternType="solid">
        <fgColor rgb="FFDAEEF3"/>
        <bgColor rgb="FFDAEEF3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E5B8B7"/>
        <bgColor rgb="FFE5B8B7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9" fontId="50" fillId="0" borderId="0" applyFont="0" applyFill="0" applyBorder="0" applyAlignment="0" applyProtection="0"/>
  </cellStyleXfs>
  <cellXfs count="3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5" fillId="0" borderId="0" xfId="0" applyFont="1"/>
    <xf numFmtId="0" fontId="3" fillId="4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4" borderId="14" xfId="0" applyFont="1" applyFill="1" applyBorder="1" applyAlignment="1">
      <alignment horizontal="center" vertical="center" wrapText="1"/>
    </xf>
    <xf numFmtId="9" fontId="5" fillId="4" borderId="14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10" fontId="5" fillId="3" borderId="14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10" fontId="5" fillId="4" borderId="14" xfId="0" applyNumberFormat="1" applyFont="1" applyFill="1" applyBorder="1" applyAlignment="1">
      <alignment horizontal="center" vertical="center"/>
    </xf>
    <xf numFmtId="165" fontId="5" fillId="3" borderId="14" xfId="0" applyNumberFormat="1" applyFont="1" applyFill="1" applyBorder="1" applyAlignment="1">
      <alignment horizontal="center" vertical="center"/>
    </xf>
    <xf numFmtId="10" fontId="5" fillId="6" borderId="14" xfId="0" applyNumberFormat="1" applyFont="1" applyFill="1" applyBorder="1" applyAlignment="1">
      <alignment horizontal="center" vertical="center"/>
    </xf>
    <xf numFmtId="2" fontId="5" fillId="6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5" fontId="6" fillId="3" borderId="15" xfId="0" applyNumberFormat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5" fillId="3" borderId="15" xfId="0" applyNumberFormat="1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165" fontId="5" fillId="3" borderId="14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9" fontId="3" fillId="2" borderId="14" xfId="0" applyNumberFormat="1" applyFont="1" applyFill="1" applyBorder="1" applyAlignment="1">
      <alignment horizontal="center" vertical="center"/>
    </xf>
    <xf numFmtId="10" fontId="3" fillId="2" borderId="14" xfId="0" applyNumberFormat="1" applyFont="1" applyFill="1" applyBorder="1" applyAlignment="1">
      <alignment horizontal="center" vertical="center"/>
    </xf>
    <xf numFmtId="165" fontId="3" fillId="2" borderId="14" xfId="0" applyNumberFormat="1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0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0" fontId="8" fillId="7" borderId="1" xfId="0" applyNumberFormat="1" applyFont="1" applyFill="1" applyBorder="1" applyAlignment="1">
      <alignment horizontal="center" vertical="center"/>
    </xf>
    <xf numFmtId="9" fontId="7" fillId="7" borderId="1" xfId="0" applyNumberFormat="1" applyFont="1" applyFill="1" applyBorder="1" applyAlignment="1">
      <alignment horizontal="center" vertical="center" wrapText="1"/>
    </xf>
    <xf numFmtId="10" fontId="7" fillId="7" borderId="1" xfId="0" applyNumberFormat="1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/>
    </xf>
    <xf numFmtId="164" fontId="3" fillId="8" borderId="14" xfId="0" applyNumberFormat="1" applyFont="1" applyFill="1" applyBorder="1" applyAlignment="1">
      <alignment horizontal="center" vertical="center"/>
    </xf>
    <xf numFmtId="10" fontId="3" fillId="8" borderId="14" xfId="0" applyNumberFormat="1" applyFont="1" applyFill="1" applyBorder="1" applyAlignment="1">
      <alignment horizontal="center" vertical="center"/>
    </xf>
    <xf numFmtId="2" fontId="3" fillId="8" borderId="1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10" fontId="5" fillId="0" borderId="0" xfId="0" applyNumberFormat="1" applyFont="1"/>
    <xf numFmtId="10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10" fontId="10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5" fillId="0" borderId="0" xfId="0" applyFont="1" applyAlignment="1">
      <alignment horizontal="center" vertical="center"/>
    </xf>
    <xf numFmtId="0" fontId="15" fillId="0" borderId="0" xfId="0" applyFont="1"/>
    <xf numFmtId="0" fontId="18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4" fillId="14" borderId="14" xfId="0" applyFont="1" applyFill="1" applyBorder="1" applyAlignment="1">
      <alignment horizontal="center" vertical="center" wrapText="1"/>
    </xf>
    <xf numFmtId="43" fontId="14" fillId="14" borderId="14" xfId="0" applyNumberFormat="1" applyFont="1" applyFill="1" applyBorder="1" applyAlignment="1">
      <alignment horizontal="center" vertical="center" wrapText="1"/>
    </xf>
    <xf numFmtId="49" fontId="20" fillId="14" borderId="14" xfId="0" applyNumberFormat="1" applyFont="1" applyFill="1" applyBorder="1" applyAlignment="1">
      <alignment horizontal="center" vertical="center"/>
    </xf>
    <xf numFmtId="49" fontId="20" fillId="14" borderId="14" xfId="0" applyNumberFormat="1" applyFont="1" applyFill="1" applyBorder="1" applyAlignment="1">
      <alignment horizontal="center" vertical="center" wrapText="1"/>
    </xf>
    <xf numFmtId="0" fontId="22" fillId="14" borderId="14" xfId="0" applyFont="1" applyFill="1" applyBorder="1" applyAlignment="1">
      <alignment horizontal="center"/>
    </xf>
    <xf numFmtId="0" fontId="22" fillId="14" borderId="14" xfId="0" applyFont="1" applyFill="1" applyBorder="1"/>
    <xf numFmtId="169" fontId="22" fillId="11" borderId="14" xfId="0" applyNumberFormat="1" applyFont="1" applyFill="1" applyBorder="1" applyAlignment="1">
      <alignment horizontal="center"/>
    </xf>
    <xf numFmtId="165" fontId="22" fillId="11" borderId="14" xfId="0" applyNumberFormat="1" applyFont="1" applyFill="1" applyBorder="1" applyAlignment="1">
      <alignment horizontal="center"/>
    </xf>
    <xf numFmtId="10" fontId="22" fillId="11" borderId="14" xfId="0" applyNumberFormat="1" applyFont="1" applyFill="1" applyBorder="1" applyAlignment="1">
      <alignment horizontal="center"/>
    </xf>
    <xf numFmtId="165" fontId="13" fillId="16" borderId="14" xfId="0" applyNumberFormat="1" applyFont="1" applyFill="1" applyBorder="1" applyAlignment="1">
      <alignment horizontal="center"/>
    </xf>
    <xf numFmtId="10" fontId="13" fillId="16" borderId="14" xfId="0" applyNumberFormat="1" applyFont="1" applyFill="1" applyBorder="1" applyAlignment="1">
      <alignment horizontal="center"/>
    </xf>
    <xf numFmtId="43" fontId="1" fillId="0" borderId="0" xfId="0" applyNumberFormat="1" applyFont="1"/>
    <xf numFmtId="43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4" fillId="5" borderId="14" xfId="0" applyFont="1" applyFill="1" applyBorder="1" applyAlignment="1">
      <alignment horizontal="center" vertical="center"/>
    </xf>
    <xf numFmtId="0" fontId="24" fillId="10" borderId="14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164" fontId="27" fillId="5" borderId="14" xfId="0" applyNumberFormat="1" applyFont="1" applyFill="1" applyBorder="1" applyAlignment="1">
      <alignment horizontal="center" vertical="center"/>
    </xf>
    <xf numFmtId="0" fontId="27" fillId="10" borderId="14" xfId="0" applyFont="1" applyFill="1" applyBorder="1" applyAlignment="1">
      <alignment horizontal="center" vertical="center"/>
    </xf>
    <xf numFmtId="164" fontId="27" fillId="10" borderId="14" xfId="0" applyNumberFormat="1" applyFont="1" applyFill="1" applyBorder="1" applyAlignment="1">
      <alignment horizontal="center" vertical="center"/>
    </xf>
    <xf numFmtId="164" fontId="24" fillId="5" borderId="14" xfId="0" applyNumberFormat="1" applyFont="1" applyFill="1" applyBorder="1" applyAlignment="1">
      <alignment horizontal="center" vertical="center"/>
    </xf>
    <xf numFmtId="164" fontId="24" fillId="10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/>
    </xf>
    <xf numFmtId="164" fontId="27" fillId="5" borderId="14" xfId="0" applyNumberFormat="1" applyFont="1" applyFill="1" applyBorder="1" applyAlignment="1">
      <alignment horizontal="center"/>
    </xf>
    <xf numFmtId="0" fontId="27" fillId="5" borderId="14" xfId="0" applyFont="1" applyFill="1" applyBorder="1" applyAlignment="1">
      <alignment horizontal="center"/>
    </xf>
    <xf numFmtId="0" fontId="24" fillId="5" borderId="14" xfId="0" applyFont="1" applyFill="1" applyBorder="1" applyAlignment="1">
      <alignment horizontal="center"/>
    </xf>
    <xf numFmtId="164" fontId="24" fillId="5" borderId="14" xfId="0" applyNumberFormat="1" applyFont="1" applyFill="1" applyBorder="1" applyAlignment="1">
      <alignment horizontal="center"/>
    </xf>
    <xf numFmtId="0" fontId="27" fillId="0" borderId="14" xfId="0" applyFont="1" applyBorder="1"/>
    <xf numFmtId="0" fontId="25" fillId="0" borderId="14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4" fillId="10" borderId="14" xfId="0" applyFont="1" applyFill="1" applyBorder="1" applyAlignment="1">
      <alignment horizontal="center"/>
    </xf>
    <xf numFmtId="164" fontId="24" fillId="10" borderId="14" xfId="0" applyNumberFormat="1" applyFont="1" applyFill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8" fillId="0" borderId="14" xfId="0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 vertical="center" wrapText="1"/>
    </xf>
    <xf numFmtId="0" fontId="25" fillId="0" borderId="5" xfId="0" applyFont="1" applyBorder="1" applyAlignment="1">
      <alignment horizontal="center"/>
    </xf>
    <xf numFmtId="0" fontId="5" fillId="17" borderId="14" xfId="0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/>
    </xf>
    <xf numFmtId="0" fontId="31" fillId="15" borderId="14" xfId="0" applyFont="1" applyFill="1" applyBorder="1"/>
    <xf numFmtId="165" fontId="31" fillId="15" borderId="14" xfId="0" applyNumberFormat="1" applyFont="1" applyFill="1" applyBorder="1" applyAlignment="1">
      <alignment horizontal="center"/>
    </xf>
    <xf numFmtId="10" fontId="31" fillId="15" borderId="14" xfId="0" applyNumberFormat="1" applyFont="1" applyFill="1" applyBorder="1" applyAlignment="1">
      <alignment horizontal="center"/>
    </xf>
    <xf numFmtId="169" fontId="31" fillId="15" borderId="14" xfId="0" applyNumberFormat="1" applyFont="1" applyFill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0" fillId="14" borderId="14" xfId="0" applyFont="1" applyFill="1" applyBorder="1"/>
    <xf numFmtId="169" fontId="30" fillId="11" borderId="14" xfId="0" applyNumberFormat="1" applyFont="1" applyFill="1" applyBorder="1" applyAlignment="1">
      <alignment horizontal="center"/>
    </xf>
    <xf numFmtId="165" fontId="30" fillId="11" borderId="14" xfId="0" applyNumberFormat="1" applyFont="1" applyFill="1" applyBorder="1" applyAlignment="1">
      <alignment horizontal="center"/>
    </xf>
    <xf numFmtId="10" fontId="30" fillId="11" borderId="14" xfId="0" applyNumberFormat="1" applyFont="1" applyFill="1" applyBorder="1" applyAlignment="1">
      <alignment horizontal="center"/>
    </xf>
    <xf numFmtId="1" fontId="32" fillId="0" borderId="14" xfId="0" applyNumberFormat="1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32" fillId="0" borderId="14" xfId="0" applyFont="1" applyBorder="1" applyAlignment="1">
      <alignment horizontal="center" shrinkToFit="1"/>
    </xf>
    <xf numFmtId="0" fontId="32" fillId="0" borderId="14" xfId="0" applyFont="1" applyBorder="1" applyAlignment="1">
      <alignment horizontal="center" wrapText="1"/>
    </xf>
    <xf numFmtId="0" fontId="32" fillId="0" borderId="13" xfId="0" applyFont="1" applyBorder="1" applyAlignment="1">
      <alignment horizontal="center" wrapText="1"/>
    </xf>
    <xf numFmtId="0" fontId="32" fillId="0" borderId="5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165" fontId="32" fillId="0" borderId="14" xfId="0" applyNumberFormat="1" applyFont="1" applyBorder="1" applyAlignment="1">
      <alignment horizontal="center"/>
    </xf>
    <xf numFmtId="169" fontId="32" fillId="0" borderId="14" xfId="1" applyNumberFormat="1" applyFont="1" applyBorder="1" applyAlignment="1">
      <alignment horizontal="center"/>
    </xf>
    <xf numFmtId="0" fontId="32" fillId="0" borderId="14" xfId="1" applyNumberFormat="1" applyFont="1" applyBorder="1" applyAlignment="1">
      <alignment horizontal="center"/>
    </xf>
    <xf numFmtId="0" fontId="34" fillId="2" borderId="14" xfId="0" applyFont="1" applyFill="1" applyBorder="1" applyAlignment="1">
      <alignment horizontal="center"/>
    </xf>
    <xf numFmtId="0" fontId="35" fillId="6" borderId="14" xfId="0" applyFont="1" applyFill="1" applyBorder="1" applyAlignment="1">
      <alignment horizontal="center" vertical="center"/>
    </xf>
    <xf numFmtId="10" fontId="35" fillId="6" borderId="14" xfId="0" applyNumberFormat="1" applyFont="1" applyFill="1" applyBorder="1" applyAlignment="1">
      <alignment horizontal="center" vertical="center"/>
    </xf>
    <xf numFmtId="0" fontId="24" fillId="6" borderId="14" xfId="0" applyFont="1" applyFill="1" applyBorder="1" applyAlignment="1">
      <alignment horizontal="center"/>
    </xf>
    <xf numFmtId="0" fontId="27" fillId="6" borderId="14" xfId="0" applyFont="1" applyFill="1" applyBorder="1" applyAlignment="1">
      <alignment horizontal="center"/>
    </xf>
    <xf numFmtId="10" fontId="27" fillId="6" borderId="14" xfId="0" applyNumberFormat="1" applyFont="1" applyFill="1" applyBorder="1" applyAlignment="1">
      <alignment horizontal="center"/>
    </xf>
    <xf numFmtId="0" fontId="34" fillId="11" borderId="14" xfId="0" applyFont="1" applyFill="1" applyBorder="1"/>
    <xf numFmtId="0" fontId="28" fillId="11" borderId="14" xfId="0" applyFont="1" applyFill="1" applyBorder="1" applyAlignment="1">
      <alignment horizontal="center"/>
    </xf>
    <xf numFmtId="0" fontId="34" fillId="11" borderId="14" xfId="0" applyFont="1" applyFill="1" applyBorder="1" applyAlignment="1">
      <alignment horizontal="center"/>
    </xf>
    <xf numFmtId="10" fontId="24" fillId="6" borderId="14" xfId="0" applyNumberFormat="1" applyFont="1" applyFill="1" applyBorder="1" applyAlignment="1">
      <alignment horizontal="center"/>
    </xf>
    <xf numFmtId="0" fontId="34" fillId="6" borderId="14" xfId="0" applyFont="1" applyFill="1" applyBorder="1" applyAlignment="1">
      <alignment horizontal="center"/>
    </xf>
    <xf numFmtId="166" fontId="28" fillId="6" borderId="14" xfId="0" applyNumberFormat="1" applyFont="1" applyFill="1" applyBorder="1" applyAlignment="1">
      <alignment horizontal="center"/>
    </xf>
    <xf numFmtId="166" fontId="28" fillId="0" borderId="14" xfId="0" applyNumberFormat="1" applyFont="1" applyBorder="1" applyAlignment="1">
      <alignment horizontal="center"/>
    </xf>
    <xf numFmtId="10" fontId="28" fillId="6" borderId="14" xfId="0" applyNumberFormat="1" applyFont="1" applyFill="1" applyBorder="1" applyAlignment="1">
      <alignment horizontal="center"/>
    </xf>
    <xf numFmtId="0" fontId="34" fillId="6" borderId="14" xfId="0" applyFont="1" applyFill="1" applyBorder="1"/>
    <xf numFmtId="166" fontId="34" fillId="11" borderId="14" xfId="0" applyNumberFormat="1" applyFont="1" applyFill="1" applyBorder="1" applyAlignment="1">
      <alignment horizontal="center"/>
    </xf>
    <xf numFmtId="10" fontId="34" fillId="6" borderId="14" xfId="0" applyNumberFormat="1" applyFont="1" applyFill="1" applyBorder="1" applyAlignment="1">
      <alignment horizontal="center"/>
    </xf>
    <xf numFmtId="0" fontId="25" fillId="0" borderId="26" xfId="0" applyFont="1" applyBorder="1" applyAlignment="1">
      <alignment vertical="center" wrapText="1"/>
    </xf>
    <xf numFmtId="0" fontId="25" fillId="0" borderId="26" xfId="0" applyFont="1" applyBorder="1" applyAlignment="1">
      <alignment horizontal="right" vertical="center" wrapText="1"/>
    </xf>
    <xf numFmtId="0" fontId="25" fillId="0" borderId="26" xfId="0" applyFont="1" applyBorder="1" applyAlignment="1">
      <alignment wrapText="1"/>
    </xf>
    <xf numFmtId="0" fontId="25" fillId="0" borderId="26" xfId="0" applyFont="1" applyBorder="1" applyAlignment="1">
      <alignment horizontal="right" wrapText="1"/>
    </xf>
    <xf numFmtId="0" fontId="38" fillId="0" borderId="26" xfId="0" applyFont="1" applyBorder="1" applyAlignment="1">
      <alignment wrapText="1"/>
    </xf>
    <xf numFmtId="0" fontId="40" fillId="0" borderId="0" xfId="0" applyFont="1" applyAlignment="1">
      <alignment horizontal="center"/>
    </xf>
    <xf numFmtId="0" fontId="40" fillId="0" borderId="0" xfId="0" applyFont="1"/>
    <xf numFmtId="0" fontId="42" fillId="0" borderId="0" xfId="0" applyFont="1"/>
    <xf numFmtId="0" fontId="40" fillId="0" borderId="0" xfId="0" applyFont="1" applyAlignment="1">
      <alignment horizontal="right"/>
    </xf>
    <xf numFmtId="0" fontId="26" fillId="0" borderId="0" xfId="0" applyFont="1" applyAlignment="1">
      <alignment horizontal="center" vertical="center" wrapText="1"/>
    </xf>
    <xf numFmtId="0" fontId="26" fillId="0" borderId="0" xfId="0" applyFont="1"/>
    <xf numFmtId="0" fontId="40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26" fillId="0" borderId="14" xfId="0" applyFont="1" applyBorder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45" fillId="0" borderId="13" xfId="0" applyFont="1" applyBorder="1" applyAlignment="1">
      <alignment horizontal="center" wrapText="1"/>
    </xf>
    <xf numFmtId="0" fontId="45" fillId="0" borderId="13" xfId="0" applyFont="1" applyBorder="1" applyAlignment="1">
      <alignment wrapText="1"/>
    </xf>
    <xf numFmtId="0" fontId="45" fillId="0" borderId="14" xfId="0" applyFont="1" applyBorder="1" applyAlignment="1">
      <alignment horizontal="center" wrapText="1"/>
    </xf>
    <xf numFmtId="0" fontId="45" fillId="0" borderId="14" xfId="0" applyFont="1" applyBorder="1" applyAlignment="1">
      <alignment horizontal="center"/>
    </xf>
    <xf numFmtId="0" fontId="45" fillId="0" borderId="14" xfId="0" applyFont="1" applyBorder="1" applyAlignment="1">
      <alignment horizontal="right"/>
    </xf>
    <xf numFmtId="0" fontId="45" fillId="0" borderId="0" xfId="0" applyFont="1" applyAlignment="1">
      <alignment horizontal="center"/>
    </xf>
    <xf numFmtId="0" fontId="26" fillId="0" borderId="14" xfId="0" applyFont="1" applyBorder="1" applyAlignment="1">
      <alignment horizontal="left" vertical="center" shrinkToFit="1"/>
    </xf>
    <xf numFmtId="0" fontId="26" fillId="0" borderId="14" xfId="0" applyFont="1" applyBorder="1" applyAlignment="1">
      <alignment horizontal="left" shrinkToFit="1"/>
    </xf>
    <xf numFmtId="0" fontId="26" fillId="0" borderId="13" xfId="0" applyFont="1" applyBorder="1" applyAlignment="1">
      <alignment horizontal="left" shrinkToFit="1"/>
    </xf>
    <xf numFmtId="168" fontId="26" fillId="0" borderId="14" xfId="0" applyNumberFormat="1" applyFont="1" applyBorder="1" applyAlignment="1">
      <alignment horizontal="left" shrinkToFit="1"/>
    </xf>
    <xf numFmtId="0" fontId="26" fillId="0" borderId="0" xfId="0" applyFont="1" applyAlignment="1">
      <alignment vertical="center"/>
    </xf>
    <xf numFmtId="0" fontId="26" fillId="0" borderId="2" xfId="0" applyFont="1" applyBorder="1" applyAlignment="1">
      <alignment horizontal="left" shrinkToFit="1"/>
    </xf>
    <xf numFmtId="0" fontId="26" fillId="0" borderId="0" xfId="0" applyFont="1" applyAlignment="1">
      <alignment horizontal="left" shrinkToFit="1"/>
    </xf>
    <xf numFmtId="0" fontId="26" fillId="0" borderId="7" xfId="0" applyFont="1" applyBorder="1" applyAlignment="1">
      <alignment horizontal="left" shrinkToFit="1"/>
    </xf>
    <xf numFmtId="0" fontId="26" fillId="0" borderId="12" xfId="0" applyFont="1" applyBorder="1" applyAlignment="1">
      <alignment horizontal="left" shrinkToFit="1"/>
    </xf>
    <xf numFmtId="168" fontId="26" fillId="0" borderId="7" xfId="0" applyNumberFormat="1" applyFont="1" applyBorder="1" applyAlignment="1">
      <alignment horizontal="left" shrinkToFit="1"/>
    </xf>
    <xf numFmtId="0" fontId="26" fillId="0" borderId="26" xfId="0" applyFont="1" applyBorder="1" applyAlignment="1">
      <alignment horizontal="left" shrinkToFit="1"/>
    </xf>
    <xf numFmtId="168" fontId="26" fillId="0" borderId="13" xfId="0" applyNumberFormat="1" applyFont="1" applyBorder="1" applyAlignment="1">
      <alignment horizontal="left" shrinkToFit="1"/>
    </xf>
    <xf numFmtId="0" fontId="26" fillId="0" borderId="20" xfId="0" applyFont="1" applyBorder="1" applyAlignment="1">
      <alignment horizontal="left" shrinkToFit="1"/>
    </xf>
    <xf numFmtId="0" fontId="26" fillId="0" borderId="5" xfId="0" applyFont="1" applyBorder="1" applyAlignment="1">
      <alignment horizontal="left" shrinkToFit="1"/>
    </xf>
    <xf numFmtId="168" fontId="26" fillId="0" borderId="5" xfId="0" applyNumberFormat="1" applyFont="1" applyBorder="1" applyAlignment="1">
      <alignment horizontal="left" shrinkToFit="1"/>
    </xf>
    <xf numFmtId="0" fontId="26" fillId="0" borderId="13" xfId="0" applyFont="1" applyBorder="1" applyAlignment="1">
      <alignment horizontal="left" vertical="center" shrinkToFit="1"/>
    </xf>
    <xf numFmtId="0" fontId="26" fillId="0" borderId="20" xfId="0" applyFont="1" applyBorder="1" applyAlignment="1">
      <alignment horizontal="left" vertical="center" shrinkToFit="1"/>
    </xf>
    <xf numFmtId="0" fontId="26" fillId="0" borderId="5" xfId="0" applyFont="1" applyBorder="1" applyAlignment="1">
      <alignment horizontal="left" vertical="center" shrinkToFit="1"/>
    </xf>
    <xf numFmtId="167" fontId="26" fillId="0" borderId="13" xfId="0" quotePrefix="1" applyNumberFormat="1" applyFont="1" applyBorder="1" applyAlignment="1">
      <alignment horizontal="left" vertical="center" shrinkToFit="1"/>
    </xf>
    <xf numFmtId="14" fontId="26" fillId="0" borderId="13" xfId="0" applyNumberFormat="1" applyFont="1" applyBorder="1" applyAlignment="1">
      <alignment horizontal="left" vertical="center" shrinkToFit="1"/>
    </xf>
    <xf numFmtId="14" fontId="26" fillId="0" borderId="13" xfId="0" quotePrefix="1" applyNumberFormat="1" applyFont="1" applyBorder="1" applyAlignment="1">
      <alignment horizontal="left" vertical="center" shrinkToFit="1"/>
    </xf>
    <xf numFmtId="0" fontId="26" fillId="0" borderId="13" xfId="0" quotePrefix="1" applyFont="1" applyBorder="1" applyAlignment="1">
      <alignment horizontal="left" vertical="center" shrinkToFit="1"/>
    </xf>
    <xf numFmtId="167" fontId="26" fillId="0" borderId="13" xfId="0" quotePrefix="1" applyNumberFormat="1" applyFont="1" applyBorder="1" applyAlignment="1">
      <alignment horizontal="left" shrinkToFit="1"/>
    </xf>
    <xf numFmtId="14" fontId="26" fillId="0" borderId="13" xfId="0" quotePrefix="1" applyNumberFormat="1" applyFont="1" applyBorder="1" applyAlignment="1">
      <alignment horizontal="left" shrinkToFit="1"/>
    </xf>
    <xf numFmtId="0" fontId="26" fillId="12" borderId="13" xfId="0" applyFont="1" applyFill="1" applyBorder="1" applyAlignment="1">
      <alignment horizontal="left" shrinkToFit="1"/>
    </xf>
    <xf numFmtId="14" fontId="26" fillId="12" borderId="13" xfId="0" applyNumberFormat="1" applyFont="1" applyFill="1" applyBorder="1" applyAlignment="1">
      <alignment horizontal="left" shrinkToFit="1"/>
    </xf>
    <xf numFmtId="0" fontId="26" fillId="12" borderId="14" xfId="0" applyFont="1" applyFill="1" applyBorder="1" applyAlignment="1">
      <alignment horizontal="left" shrinkToFit="1"/>
    </xf>
    <xf numFmtId="0" fontId="26" fillId="0" borderId="21" xfId="0" applyFont="1" applyBorder="1" applyAlignment="1">
      <alignment horizontal="left" shrinkToFit="1"/>
    </xf>
    <xf numFmtId="0" fontId="26" fillId="12" borderId="20" xfId="0" applyFont="1" applyFill="1" applyBorder="1" applyAlignment="1">
      <alignment horizontal="left" shrinkToFit="1"/>
    </xf>
    <xf numFmtId="0" fontId="26" fillId="12" borderId="5" xfId="0" applyFont="1" applyFill="1" applyBorder="1" applyAlignment="1">
      <alignment horizontal="left" shrinkToFit="1"/>
    </xf>
    <xf numFmtId="14" fontId="26" fillId="12" borderId="20" xfId="0" applyNumberFormat="1" applyFont="1" applyFill="1" applyBorder="1" applyAlignment="1">
      <alignment horizontal="left" shrinkToFit="1"/>
    </xf>
    <xf numFmtId="0" fontId="26" fillId="0" borderId="10" xfId="0" applyFont="1" applyBorder="1" applyAlignment="1">
      <alignment horizontal="left" vertical="center" shrinkToFit="1"/>
    </xf>
    <xf numFmtId="168" fontId="26" fillId="12" borderId="20" xfId="0" applyNumberFormat="1" applyFont="1" applyFill="1" applyBorder="1" applyAlignment="1">
      <alignment horizontal="left" shrinkToFit="1"/>
    </xf>
    <xf numFmtId="0" fontId="26" fillId="12" borderId="22" xfId="0" applyFont="1" applyFill="1" applyBorder="1" applyAlignment="1">
      <alignment horizontal="left" shrinkToFit="1"/>
    </xf>
    <xf numFmtId="0" fontId="26" fillId="0" borderId="21" xfId="0" applyFont="1" applyBorder="1" applyAlignment="1">
      <alignment horizontal="left" vertical="center" shrinkToFit="1"/>
    </xf>
    <xf numFmtId="168" fontId="26" fillId="12" borderId="14" xfId="0" applyNumberFormat="1" applyFont="1" applyFill="1" applyBorder="1" applyAlignment="1">
      <alignment horizontal="left" shrinkToFit="1"/>
    </xf>
    <xf numFmtId="0" fontId="26" fillId="12" borderId="2" xfId="0" applyFont="1" applyFill="1" applyBorder="1" applyAlignment="1">
      <alignment horizontal="left" shrinkToFit="1"/>
    </xf>
    <xf numFmtId="0" fontId="26" fillId="0" borderId="12" xfId="0" applyFont="1" applyBorder="1" applyAlignment="1">
      <alignment horizontal="left" vertical="center" shrinkToFit="1"/>
    </xf>
    <xf numFmtId="0" fontId="26" fillId="12" borderId="12" xfId="0" applyFont="1" applyFill="1" applyBorder="1" applyAlignment="1">
      <alignment horizontal="left" shrinkToFit="1"/>
    </xf>
    <xf numFmtId="0" fontId="26" fillId="0" borderId="2" xfId="0" applyFont="1" applyBorder="1" applyAlignment="1">
      <alignment horizontal="left" vertical="center" shrinkToFit="1"/>
    </xf>
    <xf numFmtId="168" fontId="26" fillId="12" borderId="2" xfId="0" applyNumberFormat="1" applyFont="1" applyFill="1" applyBorder="1" applyAlignment="1">
      <alignment horizontal="left" shrinkToFit="1"/>
    </xf>
    <xf numFmtId="168" fontId="26" fillId="0" borderId="26" xfId="0" applyNumberFormat="1" applyFont="1" applyBorder="1" applyAlignment="1">
      <alignment horizontal="left" shrinkToFit="1"/>
    </xf>
    <xf numFmtId="0" fontId="47" fillId="0" borderId="14" xfId="0" applyFont="1" applyBorder="1" applyAlignment="1">
      <alignment horizontal="left" shrinkToFit="1"/>
    </xf>
    <xf numFmtId="0" fontId="47" fillId="0" borderId="20" xfId="0" applyFont="1" applyBorder="1" applyAlignment="1">
      <alignment horizontal="left" shrinkToFit="1"/>
    </xf>
    <xf numFmtId="0" fontId="45" fillId="0" borderId="20" xfId="0" applyFont="1" applyBorder="1" applyAlignment="1">
      <alignment horizontal="left" shrinkToFit="1"/>
    </xf>
    <xf numFmtId="0" fontId="45" fillId="0" borderId="14" xfId="0" applyFont="1" applyBorder="1" applyAlignment="1">
      <alignment horizontal="left" shrinkToFit="1"/>
    </xf>
    <xf numFmtId="0" fontId="40" fillId="0" borderId="14" xfId="0" applyFont="1" applyBorder="1" applyAlignment="1">
      <alignment horizontal="center"/>
    </xf>
    <xf numFmtId="0" fontId="48" fillId="0" borderId="14" xfId="0" applyFont="1" applyBorder="1" applyAlignment="1">
      <alignment horizontal="center" wrapText="1"/>
    </xf>
    <xf numFmtId="0" fontId="48" fillId="0" borderId="14" xfId="0" applyFont="1" applyBorder="1" applyAlignment="1">
      <alignment wrapText="1"/>
    </xf>
    <xf numFmtId="0" fontId="40" fillId="0" borderId="14" xfId="0" applyFont="1" applyBorder="1"/>
    <xf numFmtId="0" fontId="49" fillId="0" borderId="14" xfId="0" applyFont="1" applyBorder="1" applyAlignment="1">
      <alignment horizontal="center"/>
    </xf>
    <xf numFmtId="0" fontId="40" fillId="0" borderId="14" xfId="0" applyFont="1" applyBorder="1" applyAlignment="1">
      <alignment horizontal="right"/>
    </xf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center"/>
    </xf>
    <xf numFmtId="0" fontId="43" fillId="0" borderId="0" xfId="0" applyFont="1"/>
    <xf numFmtId="0" fontId="26" fillId="0" borderId="3" xfId="0" applyFont="1" applyBorder="1" applyAlignment="1">
      <alignment horizontal="left" vertical="center" shrinkToFit="1"/>
    </xf>
    <xf numFmtId="0" fontId="26" fillId="0" borderId="8" xfId="0" applyFont="1" applyBorder="1" applyAlignment="1">
      <alignment horizontal="left" shrinkToFit="1"/>
    </xf>
    <xf numFmtId="0" fontId="28" fillId="10" borderId="1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3" xfId="0" applyFont="1" applyBorder="1"/>
    <xf numFmtId="0" fontId="3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9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 wrapText="1"/>
    </xf>
    <xf numFmtId="0" fontId="26" fillId="0" borderId="8" xfId="0" applyFont="1" applyBorder="1"/>
    <xf numFmtId="0" fontId="26" fillId="0" borderId="13" xfId="0" applyFont="1" applyBorder="1"/>
    <xf numFmtId="0" fontId="27" fillId="5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top" wrapText="1"/>
    </xf>
    <xf numFmtId="0" fontId="24" fillId="5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5" fillId="0" borderId="0" xfId="0" applyFont="1"/>
    <xf numFmtId="0" fontId="29" fillId="0" borderId="0" xfId="0" applyFont="1" applyAlignment="1">
      <alignment horizontal="center"/>
    </xf>
    <xf numFmtId="0" fontId="27" fillId="2" borderId="16" xfId="0" applyFont="1" applyFill="1" applyBorder="1" applyAlignment="1">
      <alignment horizontal="center"/>
    </xf>
    <xf numFmtId="0" fontId="26" fillId="0" borderId="17" xfId="0" applyFont="1" applyBorder="1"/>
    <xf numFmtId="0" fontId="24" fillId="5" borderId="2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/>
    </xf>
    <xf numFmtId="0" fontId="26" fillId="0" borderId="4" xfId="0" applyFont="1" applyBorder="1"/>
    <xf numFmtId="0" fontId="26" fillId="0" borderId="5" xfId="0" applyFont="1" applyBorder="1"/>
    <xf numFmtId="0" fontId="24" fillId="9" borderId="3" xfId="0" applyFont="1" applyFill="1" applyBorder="1" applyAlignment="1">
      <alignment horizontal="center"/>
    </xf>
    <xf numFmtId="0" fontId="35" fillId="6" borderId="2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26" fillId="0" borderId="19" xfId="0" applyFont="1" applyBorder="1"/>
    <xf numFmtId="0" fontId="35" fillId="6" borderId="3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0" fontId="35" fillId="6" borderId="2" xfId="0" applyFont="1" applyFill="1" applyBorder="1" applyAlignment="1">
      <alignment horizontal="center" vertical="center" wrapText="1"/>
    </xf>
    <xf numFmtId="0" fontId="37" fillId="6" borderId="2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wrapText="1"/>
    </xf>
    <xf numFmtId="0" fontId="42" fillId="0" borderId="0" xfId="0" applyFont="1"/>
    <xf numFmtId="0" fontId="49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4" fillId="0" borderId="3" xfId="0" applyFont="1" applyBorder="1" applyAlignment="1">
      <alignment horizontal="center"/>
    </xf>
    <xf numFmtId="0" fontId="36" fillId="0" borderId="5" xfId="0" applyFont="1" applyBorder="1"/>
    <xf numFmtId="0" fontId="26" fillId="0" borderId="2" xfId="0" applyFont="1" applyBorder="1" applyAlignment="1">
      <alignment horizontal="center" vertical="center" wrapText="1"/>
    </xf>
    <xf numFmtId="0" fontId="36" fillId="0" borderId="13" xfId="0" applyFont="1" applyBorder="1"/>
    <xf numFmtId="0" fontId="44" fillId="0" borderId="2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44" fillId="0" borderId="2" xfId="0" applyFont="1" applyBorder="1" applyAlignment="1">
      <alignment horizontal="center" wrapText="1"/>
    </xf>
    <xf numFmtId="0" fontId="44" fillId="0" borderId="2" xfId="0" applyFont="1" applyBorder="1" applyAlignment="1">
      <alignment wrapText="1"/>
    </xf>
    <xf numFmtId="0" fontId="19" fillId="13" borderId="23" xfId="0" applyFont="1" applyFill="1" applyBorder="1" applyAlignment="1">
      <alignment horizontal="center"/>
    </xf>
    <xf numFmtId="0" fontId="4" fillId="0" borderId="24" xfId="0" applyFont="1" applyBorder="1"/>
    <xf numFmtId="0" fontId="4" fillId="0" borderId="25" xfId="0" applyFont="1" applyBorder="1"/>
    <xf numFmtId="0" fontId="16" fillId="14" borderId="2" xfId="0" applyFont="1" applyFill="1" applyBorder="1" applyAlignment="1">
      <alignment horizontal="center" vertical="center"/>
    </xf>
    <xf numFmtId="0" fontId="14" fillId="14" borderId="2" xfId="0" applyFont="1" applyFill="1" applyBorder="1" applyAlignment="1">
      <alignment horizontal="center" vertical="center" wrapText="1"/>
    </xf>
    <xf numFmtId="0" fontId="14" fillId="14" borderId="2" xfId="0" applyFont="1" applyFill="1" applyBorder="1" applyAlignment="1">
      <alignment horizontal="center" vertical="center"/>
    </xf>
    <xf numFmtId="0" fontId="14" fillId="14" borderId="6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4" fillId="0" borderId="20" xfId="0" applyFont="1" applyBorder="1"/>
    <xf numFmtId="0" fontId="14" fillId="14" borderId="3" xfId="0" applyFont="1" applyFill="1" applyBorder="1" applyAlignment="1">
      <alignment horizontal="center" vertical="center"/>
    </xf>
    <xf numFmtId="0" fontId="14" fillId="14" borderId="3" xfId="0" applyFont="1" applyFill="1" applyBorder="1" applyAlignment="1">
      <alignment horizontal="center" vertical="center" wrapText="1"/>
    </xf>
    <xf numFmtId="0" fontId="21" fillId="14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/>
    </xf>
    <xf numFmtId="0" fontId="3" fillId="18" borderId="26" xfId="0" applyFont="1" applyFill="1" applyBorder="1" applyAlignment="1">
      <alignment horizontal="center" vertical="center" wrapText="1"/>
    </xf>
    <xf numFmtId="0" fontId="3" fillId="18" borderId="26" xfId="0" applyFont="1" applyFill="1" applyBorder="1"/>
    <xf numFmtId="0" fontId="51" fillId="18" borderId="26" xfId="0" applyFont="1" applyFill="1" applyBorder="1"/>
    <xf numFmtId="0" fontId="51" fillId="18" borderId="26" xfId="0" applyFont="1" applyFill="1" applyBorder="1" applyAlignment="1">
      <alignment horizontal="center"/>
    </xf>
    <xf numFmtId="10" fontId="51" fillId="18" borderId="26" xfId="0" applyNumberFormat="1" applyFont="1" applyFill="1" applyBorder="1" applyAlignment="1">
      <alignment horizontal="center"/>
    </xf>
    <xf numFmtId="10" fontId="51" fillId="18" borderId="26" xfId="2" applyNumberFormat="1" applyFont="1" applyFill="1" applyBorder="1" applyAlignment="1">
      <alignment horizontal="center"/>
    </xf>
    <xf numFmtId="0" fontId="3" fillId="18" borderId="26" xfId="0" applyFont="1" applyFill="1" applyBorder="1" applyAlignment="1">
      <alignment horizontal="center"/>
    </xf>
    <xf numFmtId="10" fontId="3" fillId="18" borderId="26" xfId="0" applyNumberFormat="1" applyFont="1" applyFill="1" applyBorder="1" applyAlignment="1">
      <alignment horizontal="center"/>
    </xf>
    <xf numFmtId="10" fontId="3" fillId="18" borderId="26" xfId="2" applyNumberFormat="1" applyFont="1" applyFill="1" applyBorder="1" applyAlignment="1">
      <alignment horizontal="center"/>
    </xf>
    <xf numFmtId="0" fontId="52" fillId="0" borderId="26" xfId="0" applyFont="1" applyBorder="1"/>
    <xf numFmtId="0" fontId="52" fillId="0" borderId="27" xfId="0" applyFont="1" applyBorder="1" applyAlignment="1">
      <alignment horizontal="center" vertical="center" wrapText="1"/>
    </xf>
    <xf numFmtId="43" fontId="52" fillId="0" borderId="26" xfId="0" applyNumberFormat="1" applyFont="1" applyBorder="1"/>
    <xf numFmtId="43" fontId="52" fillId="0" borderId="26" xfId="0" applyNumberFormat="1" applyFont="1" applyBorder="1" applyAlignment="1">
      <alignment horizontal="center"/>
    </xf>
    <xf numFmtId="169" fontId="52" fillId="0" borderId="26" xfId="0" applyNumberFormat="1" applyFont="1" applyBorder="1"/>
    <xf numFmtId="0" fontId="52" fillId="0" borderId="28" xfId="0" applyFont="1" applyBorder="1" applyAlignment="1">
      <alignment horizontal="center" vertical="center" wrapText="1"/>
    </xf>
    <xf numFmtId="0" fontId="52" fillId="0" borderId="29" xfId="0" applyFont="1" applyBorder="1" applyAlignment="1">
      <alignment horizontal="center" vertical="center" wrapText="1"/>
    </xf>
    <xf numFmtId="0" fontId="2" fillId="0" borderId="26" xfId="0" applyFont="1" applyBorder="1"/>
    <xf numFmtId="43" fontId="2" fillId="0" borderId="26" xfId="0" applyNumberFormat="1" applyFont="1" applyBorder="1"/>
    <xf numFmtId="43" fontId="2" fillId="0" borderId="26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FF0000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workbookViewId="0">
      <pane xSplit="2" ySplit="10" topLeftCell="C23" activePane="bottomRight" state="frozen"/>
      <selection pane="topRight" activeCell="C1" sqref="C1"/>
      <selection pane="bottomLeft" activeCell="A11" sqref="A11"/>
      <selection pane="bottomRight" activeCell="W11" sqref="W11"/>
    </sheetView>
  </sheetViews>
  <sheetFormatPr defaultColWidth="12.5703125" defaultRowHeight="15" customHeight="1" x14ac:dyDescent="0.2"/>
  <cols>
    <col min="1" max="1" width="3.5703125" customWidth="1"/>
    <col min="2" max="2" width="20.28515625" customWidth="1"/>
    <col min="3" max="3" width="5.85546875" customWidth="1"/>
    <col min="4" max="4" width="5.5703125" customWidth="1"/>
    <col min="5" max="5" width="8.7109375" customWidth="1"/>
    <col min="6" max="6" width="6.42578125" customWidth="1"/>
    <col min="7" max="7" width="5" customWidth="1"/>
    <col min="8" max="8" width="8.42578125" customWidth="1"/>
    <col min="9" max="9" width="7" customWidth="1"/>
    <col min="10" max="10" width="7.85546875" customWidth="1"/>
    <col min="11" max="11" width="5.140625" customWidth="1"/>
    <col min="12" max="12" width="8.140625" customWidth="1"/>
    <col min="13" max="13" width="3.7109375" customWidth="1"/>
    <col min="14" max="14" width="7.5703125" customWidth="1"/>
    <col min="15" max="15" width="6.28515625" customWidth="1"/>
    <col min="16" max="16" width="8.5703125" customWidth="1"/>
    <col min="17" max="17" width="4.42578125" customWidth="1"/>
    <col min="18" max="18" width="6.5703125" customWidth="1"/>
    <col min="19" max="19" width="5.28515625" customWidth="1"/>
    <col min="20" max="20" width="8.85546875" customWidth="1"/>
    <col min="21" max="21" width="5.5703125" customWidth="1"/>
    <col min="22" max="22" width="8" customWidth="1"/>
    <col min="23" max="25" width="8.5703125" customWidth="1"/>
  </cols>
  <sheetData>
    <row r="1" spans="1:25" ht="15.75" x14ac:dyDescent="0.25">
      <c r="A1" s="235" t="s">
        <v>0</v>
      </c>
      <c r="B1" s="236"/>
      <c r="C1" s="236"/>
      <c r="D1" s="236"/>
      <c r="E1" s="236"/>
      <c r="F1" s="236"/>
      <c r="G1" s="236"/>
      <c r="H1" s="237" t="s">
        <v>1</v>
      </c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3"/>
      <c r="X1" s="3"/>
      <c r="Y1" s="3"/>
    </row>
    <row r="2" spans="1:25" ht="15.75" x14ac:dyDescent="0.25">
      <c r="A2" s="237" t="s">
        <v>2</v>
      </c>
      <c r="B2" s="236"/>
      <c r="C2" s="236"/>
      <c r="D2" s="236"/>
      <c r="E2" s="236"/>
      <c r="F2" s="236"/>
      <c r="G2" s="236"/>
      <c r="H2" s="237" t="s">
        <v>3</v>
      </c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3"/>
      <c r="X2" s="3"/>
      <c r="Y2" s="3"/>
    </row>
    <row r="3" spans="1:25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5.75" x14ac:dyDescent="0.25">
      <c r="A4" s="237" t="s">
        <v>4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3"/>
      <c r="X4" s="3"/>
      <c r="Y4" s="3"/>
    </row>
    <row r="5" spans="1:25" ht="15.75" x14ac:dyDescent="0.25">
      <c r="A5" s="237" t="s">
        <v>5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3"/>
      <c r="X5" s="3"/>
      <c r="Y5" s="3"/>
    </row>
    <row r="6" spans="1:25" ht="15.75" x14ac:dyDescent="0.25">
      <c r="A6" s="3"/>
      <c r="B6" s="4" t="s">
        <v>6</v>
      </c>
      <c r="C6" s="3"/>
      <c r="D6" s="3"/>
      <c r="E6" s="3"/>
      <c r="F6" s="3"/>
      <c r="G6" s="3"/>
      <c r="H6" s="3"/>
      <c r="I6" s="3"/>
      <c r="J6" s="3"/>
      <c r="K6" s="3"/>
      <c r="L6" s="1"/>
      <c r="M6" s="1"/>
      <c r="N6" s="1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7.25" customHeight="1" x14ac:dyDescent="0.2">
      <c r="A7" s="243" t="s">
        <v>7</v>
      </c>
      <c r="B7" s="243" t="s">
        <v>8</v>
      </c>
      <c r="C7" s="238" t="s">
        <v>9</v>
      </c>
      <c r="D7" s="239"/>
      <c r="E7" s="239"/>
      <c r="F7" s="239"/>
      <c r="G7" s="239"/>
      <c r="H7" s="240"/>
      <c r="I7" s="238" t="s">
        <v>10</v>
      </c>
      <c r="J7" s="239"/>
      <c r="K7" s="239"/>
      <c r="L7" s="240"/>
      <c r="M7" s="248" t="s">
        <v>11</v>
      </c>
      <c r="N7" s="249"/>
      <c r="O7" s="238" t="s">
        <v>12</v>
      </c>
      <c r="P7" s="239"/>
      <c r="Q7" s="239"/>
      <c r="R7" s="239"/>
      <c r="S7" s="239"/>
      <c r="T7" s="239"/>
      <c r="U7" s="239"/>
      <c r="V7" s="240"/>
      <c r="W7" s="5"/>
      <c r="X7" s="5"/>
      <c r="Y7" s="5"/>
    </row>
    <row r="8" spans="1:25" ht="17.25" customHeight="1" x14ac:dyDescent="0.2">
      <c r="A8" s="244"/>
      <c r="B8" s="244"/>
      <c r="C8" s="241" t="s">
        <v>13</v>
      </c>
      <c r="D8" s="239"/>
      <c r="E8" s="240"/>
      <c r="F8" s="242" t="s">
        <v>14</v>
      </c>
      <c r="G8" s="239"/>
      <c r="H8" s="240"/>
      <c r="I8" s="243" t="s">
        <v>15</v>
      </c>
      <c r="J8" s="246" t="s">
        <v>16</v>
      </c>
      <c r="K8" s="243" t="s">
        <v>17</v>
      </c>
      <c r="L8" s="246" t="s">
        <v>18</v>
      </c>
      <c r="M8" s="250"/>
      <c r="N8" s="251"/>
      <c r="O8" s="258" t="s">
        <v>19</v>
      </c>
      <c r="P8" s="239"/>
      <c r="Q8" s="239"/>
      <c r="R8" s="240"/>
      <c r="S8" s="258" t="s">
        <v>20</v>
      </c>
      <c r="T8" s="239"/>
      <c r="U8" s="239"/>
      <c r="V8" s="240"/>
      <c r="W8" s="5"/>
      <c r="X8" s="5"/>
      <c r="Y8" s="5"/>
    </row>
    <row r="9" spans="1:25" ht="31.5" customHeight="1" x14ac:dyDescent="0.2">
      <c r="A9" s="244"/>
      <c r="B9" s="244"/>
      <c r="C9" s="246" t="s">
        <v>21</v>
      </c>
      <c r="D9" s="241" t="s">
        <v>22</v>
      </c>
      <c r="E9" s="240"/>
      <c r="F9" s="247" t="s">
        <v>21</v>
      </c>
      <c r="G9" s="242" t="s">
        <v>22</v>
      </c>
      <c r="H9" s="240"/>
      <c r="I9" s="244"/>
      <c r="J9" s="244"/>
      <c r="K9" s="244"/>
      <c r="L9" s="244"/>
      <c r="M9" s="252"/>
      <c r="N9" s="253"/>
      <c r="O9" s="258" t="s">
        <v>23</v>
      </c>
      <c r="P9" s="240"/>
      <c r="Q9" s="258" t="s">
        <v>24</v>
      </c>
      <c r="R9" s="240"/>
      <c r="S9" s="258" t="s">
        <v>23</v>
      </c>
      <c r="T9" s="240"/>
      <c r="U9" s="258" t="s">
        <v>24</v>
      </c>
      <c r="V9" s="240"/>
      <c r="W9" s="5"/>
      <c r="X9" s="5"/>
      <c r="Y9" s="5"/>
    </row>
    <row r="10" spans="1:25" ht="27.75" customHeight="1" x14ac:dyDescent="0.2">
      <c r="A10" s="245"/>
      <c r="B10" s="245"/>
      <c r="C10" s="245"/>
      <c r="D10" s="6" t="s">
        <v>25</v>
      </c>
      <c r="E10" s="6" t="s">
        <v>18</v>
      </c>
      <c r="F10" s="245"/>
      <c r="G10" s="7" t="s">
        <v>25</v>
      </c>
      <c r="H10" s="7" t="s">
        <v>18</v>
      </c>
      <c r="I10" s="245"/>
      <c r="J10" s="245"/>
      <c r="K10" s="245"/>
      <c r="L10" s="245"/>
      <c r="M10" s="7" t="s">
        <v>25</v>
      </c>
      <c r="N10" s="7" t="s">
        <v>18</v>
      </c>
      <c r="O10" s="8" t="s">
        <v>25</v>
      </c>
      <c r="P10" s="9" t="s">
        <v>26</v>
      </c>
      <c r="Q10" s="8" t="s">
        <v>25</v>
      </c>
      <c r="R10" s="9" t="s">
        <v>26</v>
      </c>
      <c r="S10" s="8" t="s">
        <v>25</v>
      </c>
      <c r="T10" s="9" t="s">
        <v>26</v>
      </c>
      <c r="U10" s="8" t="s">
        <v>25</v>
      </c>
      <c r="V10" s="9" t="s">
        <v>26</v>
      </c>
      <c r="W10" s="5"/>
      <c r="X10" s="5"/>
      <c r="Y10" s="5"/>
    </row>
    <row r="11" spans="1:25" ht="18" customHeight="1" x14ac:dyDescent="0.2">
      <c r="A11" s="10">
        <v>1</v>
      </c>
      <c r="B11" s="11" t="s">
        <v>27</v>
      </c>
      <c r="C11" s="12">
        <v>76</v>
      </c>
      <c r="D11" s="12">
        <f t="shared" ref="D11:D25" si="0">C11</f>
        <v>76</v>
      </c>
      <c r="E11" s="13">
        <f t="shared" ref="E11:E26" si="1">D11/C11</f>
        <v>1</v>
      </c>
      <c r="F11" s="14">
        <v>295</v>
      </c>
      <c r="G11" s="14">
        <v>294</v>
      </c>
      <c r="H11" s="15">
        <f t="shared" ref="H11:H26" si="2">G11/F11</f>
        <v>0.99661016949152548</v>
      </c>
      <c r="I11" s="16">
        <v>287</v>
      </c>
      <c r="J11" s="17">
        <f t="shared" ref="J11:J25" si="3">G11</f>
        <v>294</v>
      </c>
      <c r="K11" s="113">
        <v>2</v>
      </c>
      <c r="L11" s="18">
        <f t="shared" ref="L11:L26" si="4">K11/J11</f>
        <v>6.8027210884353739E-3</v>
      </c>
      <c r="M11" s="19">
        <f>'BO HOC'!J12</f>
        <v>8</v>
      </c>
      <c r="N11" s="15">
        <f t="shared" ref="N11:N26" si="5">M11/G11</f>
        <v>2.7210884353741496E-2</v>
      </c>
      <c r="O11" s="16">
        <v>287</v>
      </c>
      <c r="P11" s="20">
        <f t="shared" ref="P11:P26" si="6">O11/I11</f>
        <v>1</v>
      </c>
      <c r="Q11" s="16">
        <v>0</v>
      </c>
      <c r="R11" s="21">
        <f t="shared" ref="R11:R25" si="7">Q11/I11</f>
        <v>0</v>
      </c>
      <c r="S11" s="16">
        <v>280</v>
      </c>
      <c r="T11" s="20">
        <f t="shared" ref="T11:T26" si="8">S11/I11</f>
        <v>0.97560975609756095</v>
      </c>
      <c r="U11" s="16">
        <v>7</v>
      </c>
      <c r="V11" s="20">
        <f t="shared" ref="V11:V26" si="9">U11/I11</f>
        <v>2.4390243902439025E-2</v>
      </c>
      <c r="W11" s="138" t="str">
        <f>IF(AND((O11+Q11)=I11,(S11+U11)=I11),"Đúng","Sai")</f>
        <v>Đúng</v>
      </c>
      <c r="X11" s="5"/>
      <c r="Y11" s="5"/>
    </row>
    <row r="12" spans="1:25" ht="18" customHeight="1" x14ac:dyDescent="0.2">
      <c r="A12" s="10">
        <v>2</v>
      </c>
      <c r="B12" s="11" t="s">
        <v>28</v>
      </c>
      <c r="C12" s="12">
        <v>59</v>
      </c>
      <c r="D12" s="12">
        <f t="shared" si="0"/>
        <v>59</v>
      </c>
      <c r="E12" s="13">
        <f t="shared" si="1"/>
        <v>1</v>
      </c>
      <c r="F12" s="14">
        <v>204</v>
      </c>
      <c r="G12" s="14">
        <v>204</v>
      </c>
      <c r="H12" s="15">
        <f t="shared" si="2"/>
        <v>1</v>
      </c>
      <c r="I12" s="16">
        <v>201</v>
      </c>
      <c r="J12" s="17">
        <f t="shared" si="3"/>
        <v>204</v>
      </c>
      <c r="K12" s="16">
        <v>0</v>
      </c>
      <c r="L12" s="18">
        <f t="shared" si="4"/>
        <v>0</v>
      </c>
      <c r="M12" s="19">
        <f>'BO HOC'!J17</f>
        <v>3</v>
      </c>
      <c r="N12" s="15">
        <f t="shared" si="5"/>
        <v>1.4705882352941176E-2</v>
      </c>
      <c r="O12" s="16">
        <v>201</v>
      </c>
      <c r="P12" s="20">
        <f t="shared" si="6"/>
        <v>1</v>
      </c>
      <c r="Q12" s="16">
        <v>0</v>
      </c>
      <c r="R12" s="21">
        <f t="shared" si="7"/>
        <v>0</v>
      </c>
      <c r="S12" s="16">
        <v>196</v>
      </c>
      <c r="T12" s="20">
        <f t="shared" si="8"/>
        <v>0.97512437810945274</v>
      </c>
      <c r="U12" s="16">
        <v>5</v>
      </c>
      <c r="V12" s="20">
        <f t="shared" si="9"/>
        <v>2.4875621890547265E-2</v>
      </c>
      <c r="W12" s="138" t="str">
        <f t="shared" ref="W12:W26" si="10">IF(AND((O12+Q12)=I12,(S12+U12)=I12),"Đúng","Sai")</f>
        <v>Đúng</v>
      </c>
      <c r="X12" s="5"/>
      <c r="Y12" s="5"/>
    </row>
    <row r="13" spans="1:25" ht="18" customHeight="1" x14ac:dyDescent="0.2">
      <c r="A13" s="10">
        <v>3</v>
      </c>
      <c r="B13" s="11" t="s">
        <v>29</v>
      </c>
      <c r="C13" s="12">
        <v>76</v>
      </c>
      <c r="D13" s="12">
        <f t="shared" si="0"/>
        <v>76</v>
      </c>
      <c r="E13" s="13">
        <f t="shared" si="1"/>
        <v>1</v>
      </c>
      <c r="F13" s="14">
        <v>270</v>
      </c>
      <c r="G13" s="14">
        <v>270</v>
      </c>
      <c r="H13" s="15">
        <f t="shared" si="2"/>
        <v>1</v>
      </c>
      <c r="I13" s="22">
        <v>269</v>
      </c>
      <c r="J13" s="17">
        <f t="shared" si="3"/>
        <v>270</v>
      </c>
      <c r="K13" s="23">
        <v>0</v>
      </c>
      <c r="L13" s="18">
        <f t="shared" si="4"/>
        <v>0</v>
      </c>
      <c r="M13" s="24">
        <f>'BO HOC'!J22</f>
        <v>1</v>
      </c>
      <c r="N13" s="15">
        <f t="shared" si="5"/>
        <v>3.7037037037037038E-3</v>
      </c>
      <c r="O13" s="16">
        <v>269</v>
      </c>
      <c r="P13" s="20">
        <f t="shared" si="6"/>
        <v>1</v>
      </c>
      <c r="Q13" s="16">
        <v>0</v>
      </c>
      <c r="R13" s="21">
        <f t="shared" si="7"/>
        <v>0</v>
      </c>
      <c r="S13" s="22">
        <v>255</v>
      </c>
      <c r="T13" s="20">
        <f t="shared" si="8"/>
        <v>0.94795539033457255</v>
      </c>
      <c r="U13" s="23">
        <v>14</v>
      </c>
      <c r="V13" s="20">
        <f t="shared" si="9"/>
        <v>5.204460966542751E-2</v>
      </c>
      <c r="W13" s="138" t="str">
        <f t="shared" si="10"/>
        <v>Đúng</v>
      </c>
      <c r="X13" s="5"/>
      <c r="Y13" s="5"/>
    </row>
    <row r="14" spans="1:25" ht="18" customHeight="1" x14ac:dyDescent="0.2">
      <c r="A14" s="10">
        <v>4</v>
      </c>
      <c r="B14" s="11" t="s">
        <v>30</v>
      </c>
      <c r="C14" s="12">
        <v>256</v>
      </c>
      <c r="D14" s="12">
        <f t="shared" si="0"/>
        <v>256</v>
      </c>
      <c r="E14" s="13">
        <f t="shared" si="1"/>
        <v>1</v>
      </c>
      <c r="F14" s="14">
        <v>930</v>
      </c>
      <c r="G14" s="14">
        <v>929</v>
      </c>
      <c r="H14" s="15">
        <f t="shared" si="2"/>
        <v>0.99892473118279568</v>
      </c>
      <c r="I14" s="16">
        <v>929</v>
      </c>
      <c r="J14" s="17">
        <f t="shared" si="3"/>
        <v>929</v>
      </c>
      <c r="K14" s="16">
        <v>0</v>
      </c>
      <c r="L14" s="18">
        <f t="shared" si="4"/>
        <v>0</v>
      </c>
      <c r="M14" s="19">
        <f>'BO HOC'!J27</f>
        <v>1</v>
      </c>
      <c r="N14" s="15">
        <f t="shared" si="5"/>
        <v>1.076426264800861E-3</v>
      </c>
      <c r="O14" s="16">
        <v>929</v>
      </c>
      <c r="P14" s="20">
        <f t="shared" si="6"/>
        <v>1</v>
      </c>
      <c r="Q14" s="16">
        <v>0</v>
      </c>
      <c r="R14" s="21">
        <f t="shared" si="7"/>
        <v>0</v>
      </c>
      <c r="S14" s="16">
        <v>898</v>
      </c>
      <c r="T14" s="20">
        <f t="shared" si="8"/>
        <v>0.96663078579117334</v>
      </c>
      <c r="U14" s="16">
        <v>31</v>
      </c>
      <c r="V14" s="20">
        <f t="shared" si="9"/>
        <v>3.3369214208826693E-2</v>
      </c>
      <c r="W14" s="138" t="str">
        <f t="shared" si="10"/>
        <v>Đúng</v>
      </c>
      <c r="X14" s="5"/>
      <c r="Y14" s="5"/>
    </row>
    <row r="15" spans="1:25" ht="18" customHeight="1" x14ac:dyDescent="0.2">
      <c r="A15" s="10">
        <v>5</v>
      </c>
      <c r="B15" s="11" t="s">
        <v>31</v>
      </c>
      <c r="C15" s="12">
        <v>142</v>
      </c>
      <c r="D15" s="12">
        <f t="shared" si="0"/>
        <v>142</v>
      </c>
      <c r="E15" s="13">
        <f t="shared" si="1"/>
        <v>1</v>
      </c>
      <c r="F15" s="14">
        <v>485</v>
      </c>
      <c r="G15" s="14">
        <v>485</v>
      </c>
      <c r="H15" s="15">
        <f t="shared" si="2"/>
        <v>1</v>
      </c>
      <c r="I15" s="16">
        <v>486</v>
      </c>
      <c r="J15" s="17">
        <f t="shared" si="3"/>
        <v>485</v>
      </c>
      <c r="K15" s="16">
        <v>0</v>
      </c>
      <c r="L15" s="18">
        <f t="shared" si="4"/>
        <v>0</v>
      </c>
      <c r="M15" s="19">
        <f>'BO HOC'!J32</f>
        <v>0</v>
      </c>
      <c r="N15" s="15">
        <f t="shared" si="5"/>
        <v>0</v>
      </c>
      <c r="O15" s="16">
        <v>486</v>
      </c>
      <c r="P15" s="20">
        <f t="shared" si="6"/>
        <v>1</v>
      </c>
      <c r="Q15" s="16">
        <v>0</v>
      </c>
      <c r="R15" s="21">
        <f t="shared" si="7"/>
        <v>0</v>
      </c>
      <c r="S15" s="16">
        <v>469</v>
      </c>
      <c r="T15" s="20">
        <f t="shared" si="8"/>
        <v>0.96502057613168724</v>
      </c>
      <c r="U15" s="16">
        <v>17</v>
      </c>
      <c r="V15" s="20">
        <f t="shared" si="9"/>
        <v>3.4979423868312758E-2</v>
      </c>
      <c r="W15" s="138" t="str">
        <f t="shared" si="10"/>
        <v>Đúng</v>
      </c>
      <c r="X15" s="5"/>
      <c r="Y15" s="5"/>
    </row>
    <row r="16" spans="1:25" ht="18" customHeight="1" x14ac:dyDescent="0.2">
      <c r="A16" s="10">
        <v>6</v>
      </c>
      <c r="B16" s="11" t="s">
        <v>32</v>
      </c>
      <c r="C16" s="12">
        <v>85</v>
      </c>
      <c r="D16" s="12">
        <f t="shared" si="0"/>
        <v>85</v>
      </c>
      <c r="E16" s="13">
        <f t="shared" si="1"/>
        <v>1</v>
      </c>
      <c r="F16" s="14">
        <v>328</v>
      </c>
      <c r="G16" s="14">
        <v>328</v>
      </c>
      <c r="H16" s="15">
        <f t="shared" si="2"/>
        <v>1</v>
      </c>
      <c r="I16" s="16">
        <v>327</v>
      </c>
      <c r="J16" s="17">
        <f t="shared" si="3"/>
        <v>328</v>
      </c>
      <c r="K16" s="16">
        <v>1</v>
      </c>
      <c r="L16" s="18">
        <f t="shared" si="4"/>
        <v>3.0487804878048782E-3</v>
      </c>
      <c r="M16" s="19">
        <f>'BO HOC'!J37</f>
        <v>1</v>
      </c>
      <c r="N16" s="15">
        <f t="shared" si="5"/>
        <v>3.0487804878048782E-3</v>
      </c>
      <c r="O16" s="16">
        <v>327</v>
      </c>
      <c r="P16" s="20">
        <f t="shared" si="6"/>
        <v>1</v>
      </c>
      <c r="Q16" s="16">
        <v>0</v>
      </c>
      <c r="R16" s="21">
        <f t="shared" si="7"/>
        <v>0</v>
      </c>
      <c r="S16" s="16">
        <v>312</v>
      </c>
      <c r="T16" s="20">
        <f t="shared" si="8"/>
        <v>0.95412844036697253</v>
      </c>
      <c r="U16" s="16">
        <v>15</v>
      </c>
      <c r="V16" s="20">
        <f t="shared" si="9"/>
        <v>4.5871559633027525E-2</v>
      </c>
      <c r="W16" s="138" t="str">
        <f t="shared" si="10"/>
        <v>Đúng</v>
      </c>
      <c r="X16" s="5"/>
      <c r="Y16" s="5"/>
    </row>
    <row r="17" spans="1:25" ht="18" customHeight="1" x14ac:dyDescent="0.2">
      <c r="A17" s="10">
        <v>7</v>
      </c>
      <c r="B17" s="11" t="s">
        <v>33</v>
      </c>
      <c r="C17" s="12">
        <v>84</v>
      </c>
      <c r="D17" s="12">
        <f t="shared" si="0"/>
        <v>84</v>
      </c>
      <c r="E17" s="13">
        <f t="shared" si="1"/>
        <v>1</v>
      </c>
      <c r="F17" s="14">
        <v>327</v>
      </c>
      <c r="G17" s="14">
        <v>326</v>
      </c>
      <c r="H17" s="15">
        <f t="shared" si="2"/>
        <v>0.99694189602446481</v>
      </c>
      <c r="I17" s="16">
        <v>326</v>
      </c>
      <c r="J17" s="17">
        <f t="shared" si="3"/>
        <v>326</v>
      </c>
      <c r="K17" s="16">
        <v>0</v>
      </c>
      <c r="L17" s="18">
        <f t="shared" si="4"/>
        <v>0</v>
      </c>
      <c r="M17" s="19">
        <f>'BO HOC'!J42</f>
        <v>0</v>
      </c>
      <c r="N17" s="15">
        <f t="shared" si="5"/>
        <v>0</v>
      </c>
      <c r="O17" s="16">
        <v>326</v>
      </c>
      <c r="P17" s="20">
        <f t="shared" si="6"/>
        <v>1</v>
      </c>
      <c r="Q17" s="16">
        <v>0</v>
      </c>
      <c r="R17" s="21">
        <f t="shared" si="7"/>
        <v>0</v>
      </c>
      <c r="S17" s="16">
        <v>319</v>
      </c>
      <c r="T17" s="20">
        <f t="shared" si="8"/>
        <v>0.9785276073619632</v>
      </c>
      <c r="U17" s="16">
        <v>7</v>
      </c>
      <c r="V17" s="20">
        <f t="shared" si="9"/>
        <v>2.1472392638036811E-2</v>
      </c>
      <c r="W17" s="138" t="str">
        <f t="shared" si="10"/>
        <v>Đúng</v>
      </c>
      <c r="X17" s="5"/>
      <c r="Y17" s="5"/>
    </row>
    <row r="18" spans="1:25" ht="18" customHeight="1" x14ac:dyDescent="0.2">
      <c r="A18" s="10">
        <v>8</v>
      </c>
      <c r="B18" s="11" t="s">
        <v>34</v>
      </c>
      <c r="C18" s="25">
        <v>140</v>
      </c>
      <c r="D18" s="12">
        <f t="shared" si="0"/>
        <v>140</v>
      </c>
      <c r="E18" s="13">
        <f t="shared" si="1"/>
        <v>1</v>
      </c>
      <c r="F18" s="26">
        <v>542</v>
      </c>
      <c r="G18" s="26">
        <v>541</v>
      </c>
      <c r="H18" s="15">
        <f t="shared" si="2"/>
        <v>0.99815498154981552</v>
      </c>
      <c r="I18" s="23">
        <v>541</v>
      </c>
      <c r="J18" s="17">
        <f t="shared" si="3"/>
        <v>541</v>
      </c>
      <c r="K18" s="23">
        <v>1</v>
      </c>
      <c r="L18" s="18">
        <f t="shared" si="4"/>
        <v>1.8484288354898336E-3</v>
      </c>
      <c r="M18" s="24">
        <f>'BO HOC'!J47</f>
        <v>0</v>
      </c>
      <c r="N18" s="15">
        <f t="shared" si="5"/>
        <v>0</v>
      </c>
      <c r="O18" s="23">
        <v>541</v>
      </c>
      <c r="P18" s="20">
        <f t="shared" si="6"/>
        <v>1</v>
      </c>
      <c r="Q18" s="23">
        <v>0</v>
      </c>
      <c r="R18" s="21">
        <f t="shared" si="7"/>
        <v>0</v>
      </c>
      <c r="S18" s="23">
        <v>529</v>
      </c>
      <c r="T18" s="20">
        <f t="shared" si="8"/>
        <v>0.97781885397412205</v>
      </c>
      <c r="U18" s="23">
        <v>12</v>
      </c>
      <c r="V18" s="20">
        <f t="shared" si="9"/>
        <v>2.2181146025878003E-2</v>
      </c>
      <c r="W18" s="138" t="str">
        <f t="shared" si="10"/>
        <v>Đúng</v>
      </c>
      <c r="X18" s="5"/>
      <c r="Y18" s="5"/>
    </row>
    <row r="19" spans="1:25" ht="18" customHeight="1" x14ac:dyDescent="0.2">
      <c r="A19" s="10">
        <v>9</v>
      </c>
      <c r="B19" s="11" t="s">
        <v>35</v>
      </c>
      <c r="C19" s="12">
        <v>327</v>
      </c>
      <c r="D19" s="12">
        <f t="shared" si="0"/>
        <v>327</v>
      </c>
      <c r="E19" s="13">
        <f t="shared" si="1"/>
        <v>1</v>
      </c>
      <c r="F19" s="14">
        <v>1153</v>
      </c>
      <c r="G19" s="14">
        <v>1153</v>
      </c>
      <c r="H19" s="15">
        <f t="shared" si="2"/>
        <v>1</v>
      </c>
      <c r="I19" s="16">
        <v>1150</v>
      </c>
      <c r="J19" s="17">
        <f t="shared" si="3"/>
        <v>1153</v>
      </c>
      <c r="K19" s="16"/>
      <c r="L19" s="18">
        <f t="shared" si="4"/>
        <v>0</v>
      </c>
      <c r="M19" s="19">
        <f>'BO HOC'!J52</f>
        <v>6</v>
      </c>
      <c r="N19" s="15">
        <f t="shared" si="5"/>
        <v>5.2038161318300087E-3</v>
      </c>
      <c r="O19" s="16">
        <v>1150</v>
      </c>
      <c r="P19" s="20">
        <f t="shared" si="6"/>
        <v>1</v>
      </c>
      <c r="Q19" s="16"/>
      <c r="R19" s="21">
        <f t="shared" si="7"/>
        <v>0</v>
      </c>
      <c r="S19" s="16">
        <v>1137</v>
      </c>
      <c r="T19" s="20">
        <f t="shared" si="8"/>
        <v>0.98869565217391309</v>
      </c>
      <c r="U19" s="16">
        <v>13</v>
      </c>
      <c r="V19" s="20">
        <f t="shared" si="9"/>
        <v>1.1304347826086957E-2</v>
      </c>
      <c r="W19" s="138" t="str">
        <f t="shared" si="10"/>
        <v>Đúng</v>
      </c>
      <c r="X19" s="5"/>
      <c r="Y19" s="5"/>
    </row>
    <row r="20" spans="1:25" ht="18" customHeight="1" x14ac:dyDescent="0.2">
      <c r="A20" s="10">
        <v>10</v>
      </c>
      <c r="B20" s="11" t="s">
        <v>36</v>
      </c>
      <c r="C20" s="27">
        <v>153</v>
      </c>
      <c r="D20" s="12">
        <f t="shared" si="0"/>
        <v>153</v>
      </c>
      <c r="E20" s="13">
        <f t="shared" si="1"/>
        <v>1</v>
      </c>
      <c r="F20" s="28">
        <v>532</v>
      </c>
      <c r="G20" s="28">
        <v>532</v>
      </c>
      <c r="H20" s="15">
        <f t="shared" si="2"/>
        <v>1</v>
      </c>
      <c r="I20" s="29">
        <v>532</v>
      </c>
      <c r="J20" s="17">
        <f t="shared" si="3"/>
        <v>532</v>
      </c>
      <c r="K20" s="29">
        <v>0</v>
      </c>
      <c r="L20" s="18">
        <f t="shared" si="4"/>
        <v>0</v>
      </c>
      <c r="M20" s="30">
        <f>'BO HOC'!J57</f>
        <v>0</v>
      </c>
      <c r="N20" s="15">
        <f t="shared" si="5"/>
        <v>0</v>
      </c>
      <c r="O20" s="29">
        <v>532</v>
      </c>
      <c r="P20" s="20">
        <f t="shared" si="6"/>
        <v>1</v>
      </c>
      <c r="Q20" s="29">
        <v>0</v>
      </c>
      <c r="R20" s="21">
        <f t="shared" si="7"/>
        <v>0</v>
      </c>
      <c r="S20" s="29">
        <v>526</v>
      </c>
      <c r="T20" s="20">
        <f t="shared" si="8"/>
        <v>0.98872180451127822</v>
      </c>
      <c r="U20" s="29">
        <v>6</v>
      </c>
      <c r="V20" s="20">
        <f t="shared" si="9"/>
        <v>1.1278195488721804E-2</v>
      </c>
      <c r="W20" s="138" t="str">
        <f t="shared" si="10"/>
        <v>Đúng</v>
      </c>
      <c r="X20" s="5"/>
      <c r="Y20" s="5"/>
    </row>
    <row r="21" spans="1:25" ht="18" customHeight="1" x14ac:dyDescent="0.2">
      <c r="A21" s="10">
        <v>11</v>
      </c>
      <c r="B21" s="11" t="s">
        <v>37</v>
      </c>
      <c r="C21" s="12">
        <v>172</v>
      </c>
      <c r="D21" s="12">
        <f t="shared" si="0"/>
        <v>172</v>
      </c>
      <c r="E21" s="13">
        <f t="shared" si="1"/>
        <v>1</v>
      </c>
      <c r="F21" s="14">
        <v>637</v>
      </c>
      <c r="G21" s="14">
        <v>637</v>
      </c>
      <c r="H21" s="15">
        <f t="shared" si="2"/>
        <v>1</v>
      </c>
      <c r="I21" s="16">
        <v>637</v>
      </c>
      <c r="J21" s="17">
        <f t="shared" si="3"/>
        <v>637</v>
      </c>
      <c r="K21" s="16">
        <v>0</v>
      </c>
      <c r="L21" s="18">
        <f t="shared" si="4"/>
        <v>0</v>
      </c>
      <c r="M21" s="19">
        <f>'BO HOC'!J62</f>
        <v>0</v>
      </c>
      <c r="N21" s="15">
        <f t="shared" si="5"/>
        <v>0</v>
      </c>
      <c r="O21" s="16">
        <v>631</v>
      </c>
      <c r="P21" s="20">
        <f t="shared" si="6"/>
        <v>0.99058084772370492</v>
      </c>
      <c r="Q21" s="16">
        <v>6</v>
      </c>
      <c r="R21" s="21">
        <f t="shared" si="7"/>
        <v>9.4191522762951327E-3</v>
      </c>
      <c r="S21" s="16">
        <v>612</v>
      </c>
      <c r="T21" s="20">
        <f t="shared" si="8"/>
        <v>0.96075353218210358</v>
      </c>
      <c r="U21" s="16">
        <v>25</v>
      </c>
      <c r="V21" s="20">
        <f t="shared" si="9"/>
        <v>3.924646781789639E-2</v>
      </c>
      <c r="W21" s="138" t="str">
        <f t="shared" si="10"/>
        <v>Đúng</v>
      </c>
      <c r="X21" s="5"/>
      <c r="Y21" s="5"/>
    </row>
    <row r="22" spans="1:25" ht="18" customHeight="1" x14ac:dyDescent="0.2">
      <c r="A22" s="10">
        <v>12</v>
      </c>
      <c r="B22" s="11" t="s">
        <v>38</v>
      </c>
      <c r="C22" s="12">
        <v>147</v>
      </c>
      <c r="D22" s="12">
        <f t="shared" si="0"/>
        <v>147</v>
      </c>
      <c r="E22" s="13">
        <f t="shared" si="1"/>
        <v>1</v>
      </c>
      <c r="F22" s="14">
        <v>540</v>
      </c>
      <c r="G22" s="14">
        <v>539</v>
      </c>
      <c r="H22" s="15">
        <f t="shared" si="2"/>
        <v>0.99814814814814812</v>
      </c>
      <c r="I22" s="16">
        <v>540</v>
      </c>
      <c r="J22" s="17">
        <f t="shared" si="3"/>
        <v>539</v>
      </c>
      <c r="K22" s="16">
        <v>0</v>
      </c>
      <c r="L22" s="18">
        <f t="shared" si="4"/>
        <v>0</v>
      </c>
      <c r="M22" s="19">
        <f>'BO HOC'!J67</f>
        <v>2</v>
      </c>
      <c r="N22" s="15">
        <f t="shared" si="5"/>
        <v>3.7105751391465678E-3</v>
      </c>
      <c r="O22" s="16">
        <v>540</v>
      </c>
      <c r="P22" s="20">
        <f t="shared" si="6"/>
        <v>1</v>
      </c>
      <c r="Q22" s="16">
        <v>0</v>
      </c>
      <c r="R22" s="21">
        <f t="shared" si="7"/>
        <v>0</v>
      </c>
      <c r="S22" s="16">
        <v>514</v>
      </c>
      <c r="T22" s="20">
        <f t="shared" si="8"/>
        <v>0.95185185185185184</v>
      </c>
      <c r="U22" s="16">
        <v>26</v>
      </c>
      <c r="V22" s="20">
        <f t="shared" si="9"/>
        <v>4.8148148148148148E-2</v>
      </c>
      <c r="W22" s="138" t="str">
        <f t="shared" si="10"/>
        <v>Đúng</v>
      </c>
      <c r="X22" s="5"/>
      <c r="Y22" s="5"/>
    </row>
    <row r="23" spans="1:25" ht="18" customHeight="1" x14ac:dyDescent="0.2">
      <c r="A23" s="10">
        <v>13</v>
      </c>
      <c r="B23" s="11" t="s">
        <v>39</v>
      </c>
      <c r="C23" s="31">
        <v>68</v>
      </c>
      <c r="D23" s="12">
        <f t="shared" si="0"/>
        <v>68</v>
      </c>
      <c r="E23" s="13">
        <f t="shared" si="1"/>
        <v>1</v>
      </c>
      <c r="F23" s="32">
        <v>286</v>
      </c>
      <c r="G23" s="32">
        <v>285</v>
      </c>
      <c r="H23" s="15">
        <f t="shared" si="2"/>
        <v>0.99650349650349646</v>
      </c>
      <c r="I23" s="29">
        <v>283</v>
      </c>
      <c r="J23" s="17">
        <f t="shared" si="3"/>
        <v>285</v>
      </c>
      <c r="K23" s="29">
        <v>0</v>
      </c>
      <c r="L23" s="18">
        <f t="shared" si="4"/>
        <v>0</v>
      </c>
      <c r="M23" s="33">
        <f>'BO HOC'!J72</f>
        <v>2</v>
      </c>
      <c r="N23" s="15">
        <f t="shared" si="5"/>
        <v>7.0175438596491229E-3</v>
      </c>
      <c r="O23" s="34">
        <v>283</v>
      </c>
      <c r="P23" s="20">
        <f t="shared" si="6"/>
        <v>1</v>
      </c>
      <c r="Q23" s="29">
        <v>0</v>
      </c>
      <c r="R23" s="21">
        <f t="shared" si="7"/>
        <v>0</v>
      </c>
      <c r="S23" s="34">
        <v>283</v>
      </c>
      <c r="T23" s="20">
        <f t="shared" si="8"/>
        <v>1</v>
      </c>
      <c r="U23" s="34">
        <v>0</v>
      </c>
      <c r="V23" s="20">
        <f t="shared" si="9"/>
        <v>0</v>
      </c>
      <c r="W23" s="138" t="str">
        <f t="shared" si="10"/>
        <v>Đúng</v>
      </c>
      <c r="X23" s="5"/>
      <c r="Y23" s="5"/>
    </row>
    <row r="24" spans="1:25" ht="18" customHeight="1" x14ac:dyDescent="0.2">
      <c r="A24" s="10">
        <v>14</v>
      </c>
      <c r="B24" s="11" t="s">
        <v>40</v>
      </c>
      <c r="C24" s="25">
        <v>472</v>
      </c>
      <c r="D24" s="12">
        <f t="shared" si="0"/>
        <v>472</v>
      </c>
      <c r="E24" s="13">
        <f t="shared" si="1"/>
        <v>1</v>
      </c>
      <c r="F24" s="14">
        <v>1719</v>
      </c>
      <c r="G24" s="14">
        <v>1718</v>
      </c>
      <c r="H24" s="15">
        <f t="shared" si="2"/>
        <v>0.99941826643397325</v>
      </c>
      <c r="I24" s="16">
        <v>1707</v>
      </c>
      <c r="J24" s="17">
        <f t="shared" si="3"/>
        <v>1718</v>
      </c>
      <c r="K24" s="16">
        <v>0</v>
      </c>
      <c r="L24" s="18">
        <f t="shared" si="4"/>
        <v>0</v>
      </c>
      <c r="M24" s="19">
        <f>'BO HOC'!J77</f>
        <v>12</v>
      </c>
      <c r="N24" s="15">
        <f t="shared" si="5"/>
        <v>6.9848661233993014E-3</v>
      </c>
      <c r="O24" s="16">
        <v>1707</v>
      </c>
      <c r="P24" s="20">
        <f t="shared" si="6"/>
        <v>1</v>
      </c>
      <c r="Q24" s="16">
        <v>0</v>
      </c>
      <c r="R24" s="21">
        <f t="shared" si="7"/>
        <v>0</v>
      </c>
      <c r="S24" s="16">
        <v>1696</v>
      </c>
      <c r="T24" s="20">
        <f t="shared" si="8"/>
        <v>0.99355594610427655</v>
      </c>
      <c r="U24" s="16">
        <v>11</v>
      </c>
      <c r="V24" s="20">
        <f t="shared" si="9"/>
        <v>6.4440538957234918E-3</v>
      </c>
      <c r="W24" s="138" t="str">
        <f t="shared" si="10"/>
        <v>Đúng</v>
      </c>
      <c r="X24" s="5"/>
      <c r="Y24" s="5"/>
    </row>
    <row r="25" spans="1:25" ht="18" customHeight="1" x14ac:dyDescent="0.2">
      <c r="A25" s="10">
        <v>15</v>
      </c>
      <c r="B25" s="11" t="s">
        <v>41</v>
      </c>
      <c r="C25" s="25">
        <v>216</v>
      </c>
      <c r="D25" s="12">
        <f t="shared" si="0"/>
        <v>216</v>
      </c>
      <c r="E25" s="13">
        <f t="shared" si="1"/>
        <v>1</v>
      </c>
      <c r="F25" s="26">
        <v>832</v>
      </c>
      <c r="G25" s="26">
        <v>832</v>
      </c>
      <c r="H25" s="15">
        <f t="shared" si="2"/>
        <v>1</v>
      </c>
      <c r="I25" s="23">
        <v>830</v>
      </c>
      <c r="J25" s="17">
        <f t="shared" si="3"/>
        <v>832</v>
      </c>
      <c r="K25" s="23">
        <v>0</v>
      </c>
      <c r="L25" s="18">
        <f t="shared" si="4"/>
        <v>0</v>
      </c>
      <c r="M25" s="24">
        <f>'BO HOC'!J82</f>
        <v>4</v>
      </c>
      <c r="N25" s="15">
        <f t="shared" si="5"/>
        <v>4.807692307692308E-3</v>
      </c>
      <c r="O25" s="23">
        <v>830</v>
      </c>
      <c r="P25" s="20">
        <f t="shared" si="6"/>
        <v>1</v>
      </c>
      <c r="Q25" s="23">
        <v>0</v>
      </c>
      <c r="R25" s="21">
        <f t="shared" si="7"/>
        <v>0</v>
      </c>
      <c r="S25" s="23">
        <v>822</v>
      </c>
      <c r="T25" s="20">
        <f t="shared" si="8"/>
        <v>0.99036144578313257</v>
      </c>
      <c r="U25" s="23">
        <v>8</v>
      </c>
      <c r="V25" s="20">
        <f t="shared" si="9"/>
        <v>9.6385542168674707E-3</v>
      </c>
      <c r="W25" s="138" t="str">
        <f t="shared" si="10"/>
        <v>Đúng</v>
      </c>
      <c r="X25" s="5"/>
      <c r="Y25" s="5"/>
    </row>
    <row r="26" spans="1:25" ht="16.5" customHeight="1" x14ac:dyDescent="0.2">
      <c r="A26" s="255" t="s">
        <v>42</v>
      </c>
      <c r="B26" s="240"/>
      <c r="C26" s="35">
        <f t="shared" ref="C26:D26" si="11">SUM(C11:C25)</f>
        <v>2473</v>
      </c>
      <c r="D26" s="35">
        <f t="shared" si="11"/>
        <v>2473</v>
      </c>
      <c r="E26" s="36">
        <f t="shared" si="1"/>
        <v>1</v>
      </c>
      <c r="F26" s="35">
        <f t="shared" ref="F26:G26" si="12">SUM(F11:F25)</f>
        <v>9080</v>
      </c>
      <c r="G26" s="35">
        <f t="shared" si="12"/>
        <v>9073</v>
      </c>
      <c r="H26" s="37">
        <f t="shared" si="2"/>
        <v>0.9992290748898679</v>
      </c>
      <c r="I26" s="35">
        <f t="shared" ref="I26:K26" si="13">SUM(I11:I25)</f>
        <v>9045</v>
      </c>
      <c r="J26" s="35">
        <f t="shared" si="13"/>
        <v>9073</v>
      </c>
      <c r="K26" s="35">
        <f t="shared" si="13"/>
        <v>4</v>
      </c>
      <c r="L26" s="37">
        <f t="shared" si="4"/>
        <v>4.4086851096660423E-4</v>
      </c>
      <c r="M26" s="38">
        <f>SUM(M11:M25)</f>
        <v>40</v>
      </c>
      <c r="N26" s="37">
        <f t="shared" si="5"/>
        <v>4.4086851096660417E-3</v>
      </c>
      <c r="O26" s="35">
        <f>SUM(O11:O25)</f>
        <v>9039</v>
      </c>
      <c r="P26" s="37">
        <f t="shared" si="6"/>
        <v>0.99933665008291872</v>
      </c>
      <c r="Q26" s="35">
        <f>SUM(Q11:Q25)</f>
        <v>6</v>
      </c>
      <c r="R26" s="39">
        <f>Q26/I26*100</f>
        <v>6.633499170812604E-2</v>
      </c>
      <c r="S26" s="35">
        <f>SUM(S11:S25)</f>
        <v>8848</v>
      </c>
      <c r="T26" s="37">
        <f t="shared" si="8"/>
        <v>0.97822001105583201</v>
      </c>
      <c r="U26" s="35">
        <f>SUM(U11:U25)</f>
        <v>197</v>
      </c>
      <c r="V26" s="37">
        <f t="shared" si="9"/>
        <v>2.1779988944168049E-2</v>
      </c>
      <c r="W26" s="138" t="str">
        <f t="shared" si="10"/>
        <v>Đúng</v>
      </c>
      <c r="X26" s="40"/>
      <c r="Y26" s="40"/>
    </row>
    <row r="27" spans="1:25" ht="10.5" customHeight="1" x14ac:dyDescent="0.2">
      <c r="A27" s="41"/>
      <c r="B27" s="41"/>
      <c r="C27" s="42"/>
      <c r="D27" s="42"/>
      <c r="E27" s="43"/>
      <c r="F27" s="42"/>
      <c r="G27" s="42"/>
      <c r="H27" s="43"/>
      <c r="I27" s="42"/>
      <c r="J27" s="44"/>
      <c r="K27" s="44"/>
      <c r="L27" s="43"/>
      <c r="M27" s="45"/>
      <c r="N27" s="46"/>
      <c r="O27" s="42"/>
      <c r="P27" s="47"/>
      <c r="Q27" s="42"/>
      <c r="R27" s="48"/>
      <c r="S27" s="42"/>
      <c r="T27" s="48"/>
      <c r="U27" s="42"/>
      <c r="V27" s="48"/>
      <c r="W27" s="40"/>
      <c r="X27" s="40"/>
      <c r="Y27" s="40"/>
    </row>
    <row r="28" spans="1:25" ht="17.25" customHeight="1" x14ac:dyDescent="0.2">
      <c r="A28" s="256" t="s">
        <v>43</v>
      </c>
      <c r="B28" s="240"/>
      <c r="C28" s="49">
        <v>2391</v>
      </c>
      <c r="D28" s="49">
        <v>2391</v>
      </c>
      <c r="E28" s="50">
        <v>1</v>
      </c>
      <c r="F28" s="49">
        <v>8787</v>
      </c>
      <c r="G28" s="49">
        <v>8768</v>
      </c>
      <c r="H28" s="51">
        <v>0.99783771480596339</v>
      </c>
      <c r="I28" s="49">
        <v>8750</v>
      </c>
      <c r="J28" s="49">
        <v>8743</v>
      </c>
      <c r="K28" s="49">
        <v>9</v>
      </c>
      <c r="L28" s="52">
        <f>K28/J28*100</f>
        <v>0.10293949445270502</v>
      </c>
      <c r="M28" s="49">
        <v>30</v>
      </c>
      <c r="N28" s="51">
        <v>3.4313164817568339E-3</v>
      </c>
      <c r="O28" s="49">
        <v>8745</v>
      </c>
      <c r="P28" s="51">
        <v>0.99942857142857144</v>
      </c>
      <c r="Q28" s="49">
        <v>5</v>
      </c>
      <c r="R28" s="51">
        <v>5.7142857142857147E-4</v>
      </c>
      <c r="S28" s="49">
        <v>8318</v>
      </c>
      <c r="T28" s="51">
        <v>0.95062857142857138</v>
      </c>
      <c r="U28" s="49">
        <v>432</v>
      </c>
      <c r="V28" s="51">
        <v>4.9371428571428573E-2</v>
      </c>
      <c r="W28" s="53"/>
      <c r="X28" s="53"/>
      <c r="Y28" s="53"/>
    </row>
    <row r="29" spans="1:25" ht="10.5" customHeight="1" x14ac:dyDescent="0.2">
      <c r="A29" s="54"/>
      <c r="B29" s="54"/>
      <c r="C29" s="5"/>
      <c r="D29" s="5"/>
      <c r="E29" s="55"/>
      <c r="F29" s="5"/>
      <c r="G29" s="5"/>
      <c r="H29" s="56"/>
      <c r="I29" s="5"/>
      <c r="J29" s="5"/>
      <c r="K29" s="5"/>
      <c r="L29" s="57"/>
      <c r="M29" s="54"/>
      <c r="N29" s="57"/>
      <c r="O29" s="5"/>
      <c r="P29" s="56"/>
      <c r="Q29" s="5"/>
      <c r="R29" s="56"/>
      <c r="S29" s="5"/>
      <c r="T29" s="56"/>
      <c r="U29" s="5"/>
      <c r="V29" s="56"/>
      <c r="W29" s="5"/>
      <c r="X29" s="5"/>
      <c r="Y29" s="5"/>
    </row>
    <row r="30" spans="1:25" ht="17.25" customHeight="1" x14ac:dyDescent="0.25">
      <c r="A30" s="254"/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59"/>
      <c r="M30" s="59"/>
      <c r="N30" s="257" t="s">
        <v>308</v>
      </c>
      <c r="O30" s="236"/>
      <c r="P30" s="236"/>
      <c r="Q30" s="236"/>
      <c r="R30" s="236"/>
      <c r="S30" s="236"/>
      <c r="T30" s="236"/>
      <c r="U30" s="236"/>
      <c r="V30" s="236"/>
      <c r="W30" s="5"/>
      <c r="X30" s="5"/>
      <c r="Y30" s="5"/>
    </row>
    <row r="31" spans="1:25" ht="17.25" customHeight="1" x14ac:dyDescent="0.25">
      <c r="A31" s="60"/>
      <c r="B31" s="254" t="s">
        <v>44</v>
      </c>
      <c r="C31" s="236"/>
      <c r="D31" s="236"/>
      <c r="E31" s="236"/>
      <c r="F31" s="236"/>
      <c r="G31" s="236"/>
      <c r="H31" s="236"/>
      <c r="I31" s="61"/>
      <c r="J31" s="61"/>
      <c r="K31" s="61"/>
      <c r="L31" s="59"/>
      <c r="M31" s="62"/>
      <c r="N31" s="254" t="s">
        <v>45</v>
      </c>
      <c r="O31" s="236"/>
      <c r="P31" s="236"/>
      <c r="Q31" s="236"/>
      <c r="R31" s="236"/>
      <c r="S31" s="236"/>
      <c r="T31" s="236"/>
      <c r="U31" s="236"/>
      <c r="V31" s="236"/>
      <c r="W31" s="5"/>
      <c r="X31" s="5"/>
      <c r="Y31" s="5"/>
    </row>
    <row r="32" spans="1:25" ht="17.25" customHeight="1" x14ac:dyDescent="0.25">
      <c r="A32" s="60"/>
      <c r="B32" s="60"/>
      <c r="C32" s="60"/>
      <c r="D32" s="58"/>
      <c r="E32" s="58"/>
      <c r="F32" s="58"/>
      <c r="G32" s="58"/>
      <c r="H32" s="58"/>
      <c r="I32" s="61"/>
      <c r="J32" s="61"/>
      <c r="K32" s="61"/>
      <c r="L32" s="62"/>
      <c r="M32" s="62"/>
      <c r="N32" s="62"/>
      <c r="O32" s="60"/>
      <c r="P32" s="61"/>
      <c r="Q32" s="60"/>
      <c r="R32" s="60"/>
      <c r="S32" s="60"/>
      <c r="T32" s="60"/>
      <c r="U32" s="60"/>
      <c r="V32" s="60"/>
      <c r="W32" s="5"/>
      <c r="X32" s="5"/>
      <c r="Y32" s="5"/>
    </row>
    <row r="33" spans="1:25" ht="17.25" customHeigh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2"/>
      <c r="M33" s="62"/>
      <c r="N33" s="62"/>
      <c r="O33" s="60"/>
      <c r="P33" s="60"/>
      <c r="Q33" s="60"/>
      <c r="R33" s="60"/>
      <c r="S33" s="60"/>
      <c r="T33" s="60"/>
      <c r="U33" s="60"/>
      <c r="V33" s="60"/>
      <c r="W33" s="5"/>
      <c r="X33" s="5"/>
      <c r="Y33" s="5"/>
    </row>
    <row r="34" spans="1:25" ht="17.25" customHeight="1" x14ac:dyDescent="0.25">
      <c r="A34" s="60"/>
      <c r="B34" s="60"/>
      <c r="C34" s="60"/>
      <c r="D34" s="60"/>
      <c r="E34" s="60"/>
      <c r="F34" s="60"/>
      <c r="G34" s="60"/>
      <c r="H34" s="60"/>
      <c r="I34" s="63"/>
      <c r="J34" s="63"/>
      <c r="K34" s="63"/>
      <c r="L34" s="59"/>
      <c r="M34" s="59"/>
      <c r="N34" s="59"/>
      <c r="O34" s="60"/>
      <c r="P34" s="63"/>
      <c r="Q34" s="60"/>
      <c r="R34" s="60"/>
      <c r="S34" s="60"/>
      <c r="T34" s="60"/>
      <c r="U34" s="60"/>
      <c r="V34" s="60"/>
      <c r="W34" s="5"/>
      <c r="X34" s="5"/>
      <c r="Y34" s="5"/>
    </row>
    <row r="35" spans="1:25" ht="17.25" customHeight="1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59"/>
      <c r="M35" s="59"/>
      <c r="N35" s="59"/>
      <c r="O35" s="60"/>
      <c r="P35" s="60"/>
      <c r="Q35" s="60"/>
      <c r="R35" s="60"/>
      <c r="S35" s="60"/>
      <c r="T35" s="60"/>
      <c r="U35" s="60"/>
      <c r="V35" s="60"/>
      <c r="W35" s="5"/>
      <c r="X35" s="5"/>
      <c r="Y35" s="5"/>
    </row>
    <row r="36" spans="1:25" ht="17.25" customHeight="1" x14ac:dyDescent="0.25">
      <c r="A36" s="60"/>
      <c r="B36" s="254" t="s">
        <v>46</v>
      </c>
      <c r="C36" s="236"/>
      <c r="D36" s="236"/>
      <c r="E36" s="236"/>
      <c r="F36" s="236"/>
      <c r="G36" s="236"/>
      <c r="H36" s="236"/>
      <c r="I36" s="61"/>
      <c r="J36" s="61"/>
      <c r="K36" s="61"/>
      <c r="L36" s="59"/>
      <c r="M36" s="59"/>
      <c r="N36" s="254" t="s">
        <v>47</v>
      </c>
      <c r="O36" s="236"/>
      <c r="P36" s="236"/>
      <c r="Q36" s="236"/>
      <c r="R36" s="236"/>
      <c r="S36" s="236"/>
      <c r="T36" s="236"/>
      <c r="U36" s="236"/>
      <c r="V36" s="236"/>
      <c r="W36" s="5"/>
      <c r="X36" s="5"/>
      <c r="Y36" s="5"/>
    </row>
    <row r="37" spans="1:25" ht="17.2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4"/>
      <c r="M37" s="54"/>
      <c r="N37" s="54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7.2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4"/>
      <c r="M38" s="54"/>
      <c r="N38" s="54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7.2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4"/>
      <c r="M39" s="54"/>
      <c r="N39" s="54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7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4"/>
      <c r="M40" s="54"/>
      <c r="N40" s="54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7.2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4"/>
      <c r="M41" s="54"/>
      <c r="N41" s="54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7.2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4"/>
      <c r="M42" s="54"/>
      <c r="N42" s="54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7.2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4"/>
      <c r="M43" s="54"/>
      <c r="N43" s="54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7.2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4"/>
      <c r="M44" s="54"/>
      <c r="N44" s="54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7.2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4"/>
      <c r="M45" s="54"/>
      <c r="N45" s="54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7.2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4"/>
      <c r="M46" s="54"/>
      <c r="N46" s="54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7.2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4"/>
      <c r="M47" s="54"/>
      <c r="N47" s="54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7.2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4"/>
      <c r="M48" s="54"/>
      <c r="N48" s="54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7.2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4"/>
      <c r="M49" s="54"/>
      <c r="N49" s="54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7.2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4"/>
      <c r="M50" s="54"/>
      <c r="N50" s="54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7.2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4"/>
      <c r="M51" s="54"/>
      <c r="N51" s="54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7.2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4"/>
      <c r="M52" s="54"/>
      <c r="N52" s="54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7.2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4"/>
      <c r="M53" s="54"/>
      <c r="N53" s="54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7.2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4"/>
      <c r="M54" s="54"/>
      <c r="N54" s="54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7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4"/>
      <c r="M55" s="54"/>
      <c r="N55" s="54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7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4"/>
      <c r="M56" s="54"/>
      <c r="N56" s="54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7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4"/>
      <c r="M57" s="54"/>
      <c r="N57" s="54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7.2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4"/>
      <c r="M58" s="54"/>
      <c r="N58" s="54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7.2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4"/>
      <c r="M59" s="54"/>
      <c r="N59" s="54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7.2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4"/>
      <c r="M60" s="54"/>
      <c r="N60" s="54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7.2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4"/>
      <c r="M61" s="54"/>
      <c r="N61" s="54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7.2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4"/>
      <c r="M62" s="54"/>
      <c r="N62" s="54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7.2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4"/>
      <c r="M63" s="54"/>
      <c r="N63" s="54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7.2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4"/>
      <c r="M64" s="54"/>
      <c r="N64" s="54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7.2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4"/>
      <c r="M65" s="54"/>
      <c r="N65" s="54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7.2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4"/>
      <c r="M66" s="54"/>
      <c r="N66" s="54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7.2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4"/>
      <c r="M67" s="54"/>
      <c r="N67" s="54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7.2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4"/>
      <c r="M68" s="54"/>
      <c r="N68" s="54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7.2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4"/>
      <c r="M69" s="54"/>
      <c r="N69" s="54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7.2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4"/>
      <c r="M70" s="54"/>
      <c r="N70" s="54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7.2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4"/>
      <c r="M71" s="54"/>
      <c r="N71" s="54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7.2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4"/>
      <c r="M72" s="54"/>
      <c r="N72" s="54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7.2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4"/>
      <c r="M73" s="54"/>
      <c r="N73" s="54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7.2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4"/>
      <c r="M74" s="54"/>
      <c r="N74" s="54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7.2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4"/>
      <c r="M75" s="54"/>
      <c r="N75" s="54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7.2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4"/>
      <c r="M76" s="54"/>
      <c r="N76" s="54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7.2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4"/>
      <c r="M77" s="54"/>
      <c r="N77" s="54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7.2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4"/>
      <c r="M78" s="54"/>
      <c r="N78" s="54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7.2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4"/>
      <c r="M79" s="54"/>
      <c r="N79" s="54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7.2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4"/>
      <c r="M80" s="54"/>
      <c r="N80" s="54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7.2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4"/>
      <c r="M81" s="54"/>
      <c r="N81" s="54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7.2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4"/>
      <c r="M82" s="54"/>
      <c r="N82" s="54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7.2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4"/>
      <c r="M83" s="54"/>
      <c r="N83" s="54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7.2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4"/>
      <c r="M84" s="54"/>
      <c r="N84" s="54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7.2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4"/>
      <c r="M85" s="54"/>
      <c r="N85" s="54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7.2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4"/>
      <c r="M86" s="54"/>
      <c r="N86" s="54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7.2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4"/>
      <c r="M87" s="54"/>
      <c r="N87" s="54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7.2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4"/>
      <c r="M88" s="54"/>
      <c r="N88" s="54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7.2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4"/>
      <c r="M89" s="54"/>
      <c r="N89" s="54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7.2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4"/>
      <c r="M90" s="54"/>
      <c r="N90" s="54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7.2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4"/>
      <c r="M91" s="54"/>
      <c r="N91" s="54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7.2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4"/>
      <c r="M92" s="54"/>
      <c r="N92" s="54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7.2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4"/>
      <c r="M93" s="54"/>
      <c r="N93" s="54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7.2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4"/>
      <c r="M94" s="54"/>
      <c r="N94" s="54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7.2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4"/>
      <c r="M95" s="54"/>
      <c r="N95" s="54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7.2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4"/>
      <c r="M96" s="54"/>
      <c r="N96" s="54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7.2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4"/>
      <c r="M97" s="54"/>
      <c r="N97" s="54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7.2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4"/>
      <c r="M98" s="54"/>
      <c r="N98" s="54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7.2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4"/>
      <c r="M99" s="54"/>
      <c r="N99" s="54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7.2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4"/>
      <c r="M100" s="54"/>
      <c r="N100" s="54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7.2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4"/>
      <c r="M101" s="54"/>
      <c r="N101" s="54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7.2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4"/>
      <c r="M102" s="54"/>
      <c r="N102" s="54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7.2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4"/>
      <c r="M103" s="54"/>
      <c r="N103" s="54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7.2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4"/>
      <c r="M104" s="54"/>
      <c r="N104" s="54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7.2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4"/>
      <c r="M105" s="54"/>
      <c r="N105" s="54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7.2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4"/>
      <c r="M106" s="54"/>
      <c r="N106" s="54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7.2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4"/>
      <c r="M107" s="54"/>
      <c r="N107" s="54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7.2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4"/>
      <c r="M108" s="54"/>
      <c r="N108" s="54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7.2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4"/>
      <c r="M109" s="54"/>
      <c r="N109" s="54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7.2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4"/>
      <c r="M110" s="54"/>
      <c r="N110" s="54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7.2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4"/>
      <c r="M111" s="54"/>
      <c r="N111" s="54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7.2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4"/>
      <c r="M112" s="54"/>
      <c r="N112" s="54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7.2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4"/>
      <c r="M113" s="54"/>
      <c r="N113" s="54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7.2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4"/>
      <c r="M114" s="54"/>
      <c r="N114" s="54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7.2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4"/>
      <c r="M115" s="54"/>
      <c r="N115" s="54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7.2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4"/>
      <c r="M116" s="54"/>
      <c r="N116" s="54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7.2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4"/>
      <c r="M117" s="54"/>
      <c r="N117" s="54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7.2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4"/>
      <c r="M118" s="54"/>
      <c r="N118" s="54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7.2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4"/>
      <c r="M119" s="54"/>
      <c r="N119" s="54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7.2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4"/>
      <c r="M120" s="54"/>
      <c r="N120" s="54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7.2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4"/>
      <c r="M121" s="54"/>
      <c r="N121" s="54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7.2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4"/>
      <c r="M122" s="54"/>
      <c r="N122" s="54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7.2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4"/>
      <c r="M123" s="54"/>
      <c r="N123" s="54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7.2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4"/>
      <c r="M124" s="54"/>
      <c r="N124" s="54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7.2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4"/>
      <c r="M125" s="54"/>
      <c r="N125" s="54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7.2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4"/>
      <c r="M126" s="54"/>
      <c r="N126" s="54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7.2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4"/>
      <c r="M127" s="54"/>
      <c r="N127" s="54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7.2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4"/>
      <c r="M128" s="54"/>
      <c r="N128" s="54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7.2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4"/>
      <c r="M129" s="54"/>
      <c r="N129" s="54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7.2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4"/>
      <c r="M130" s="54"/>
      <c r="N130" s="54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7.2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4"/>
      <c r="M131" s="54"/>
      <c r="N131" s="54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7.2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4"/>
      <c r="M132" s="54"/>
      <c r="N132" s="54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7.2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4"/>
      <c r="M133" s="54"/>
      <c r="N133" s="54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7.2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4"/>
      <c r="M134" s="54"/>
      <c r="N134" s="54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7.2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4"/>
      <c r="M135" s="54"/>
      <c r="N135" s="54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7.2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4"/>
      <c r="M136" s="54"/>
      <c r="N136" s="54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7.2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4"/>
      <c r="M137" s="54"/>
      <c r="N137" s="54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7.2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4"/>
      <c r="M138" s="54"/>
      <c r="N138" s="54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7.2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4"/>
      <c r="M139" s="54"/>
      <c r="N139" s="54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7.2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4"/>
      <c r="M140" s="54"/>
      <c r="N140" s="54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7.2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4"/>
      <c r="M141" s="54"/>
      <c r="N141" s="54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7.2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4"/>
      <c r="M142" s="54"/>
      <c r="N142" s="54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7.2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4"/>
      <c r="M143" s="54"/>
      <c r="N143" s="54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7.2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4"/>
      <c r="M144" s="54"/>
      <c r="N144" s="54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7.2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4"/>
      <c r="M145" s="54"/>
      <c r="N145" s="54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7.2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4"/>
      <c r="M146" s="54"/>
      <c r="N146" s="54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7.2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4"/>
      <c r="M147" s="54"/>
      <c r="N147" s="54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7.2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4"/>
      <c r="M148" s="54"/>
      <c r="N148" s="54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7.2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4"/>
      <c r="M149" s="54"/>
      <c r="N149" s="54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7.2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4"/>
      <c r="M150" s="54"/>
      <c r="N150" s="54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7.2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4"/>
      <c r="M151" s="54"/>
      <c r="N151" s="54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7.2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4"/>
      <c r="M152" s="54"/>
      <c r="N152" s="54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7.2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4"/>
      <c r="M153" s="54"/>
      <c r="N153" s="54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7.2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4"/>
      <c r="M154" s="54"/>
      <c r="N154" s="54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7.2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4"/>
      <c r="M155" s="54"/>
      <c r="N155" s="54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7.2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4"/>
      <c r="M156" s="54"/>
      <c r="N156" s="54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7.2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4"/>
      <c r="M157" s="54"/>
      <c r="N157" s="54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7.2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4"/>
      <c r="M158" s="54"/>
      <c r="N158" s="54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7.2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4"/>
      <c r="M159" s="54"/>
      <c r="N159" s="54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7.2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4"/>
      <c r="M160" s="54"/>
      <c r="N160" s="54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7.2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4"/>
      <c r="M161" s="54"/>
      <c r="N161" s="54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7.2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4"/>
      <c r="M162" s="54"/>
      <c r="N162" s="54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7.2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4"/>
      <c r="M163" s="54"/>
      <c r="N163" s="54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7.2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4"/>
      <c r="M164" s="54"/>
      <c r="N164" s="54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7.2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4"/>
      <c r="M165" s="54"/>
      <c r="N165" s="54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7.2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4"/>
      <c r="M166" s="54"/>
      <c r="N166" s="54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7.2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4"/>
      <c r="M167" s="54"/>
      <c r="N167" s="54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7.2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4"/>
      <c r="M168" s="54"/>
      <c r="N168" s="54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7.2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4"/>
      <c r="M169" s="54"/>
      <c r="N169" s="54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7.2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4"/>
      <c r="M170" s="54"/>
      <c r="N170" s="54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7.2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4"/>
      <c r="M171" s="54"/>
      <c r="N171" s="54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7.2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4"/>
      <c r="M172" s="54"/>
      <c r="N172" s="54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7.2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4"/>
      <c r="M173" s="54"/>
      <c r="N173" s="54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7.2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4"/>
      <c r="M174" s="54"/>
      <c r="N174" s="54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7.2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4"/>
      <c r="M175" s="54"/>
      <c r="N175" s="54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7.2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4"/>
      <c r="M176" s="54"/>
      <c r="N176" s="54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7.2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4"/>
      <c r="M177" s="54"/>
      <c r="N177" s="54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7.2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4"/>
      <c r="M178" s="54"/>
      <c r="N178" s="54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7.2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4"/>
      <c r="M179" s="54"/>
      <c r="N179" s="54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7.2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4"/>
      <c r="M180" s="54"/>
      <c r="N180" s="54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7.2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4"/>
      <c r="M181" s="54"/>
      <c r="N181" s="54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7.2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4"/>
      <c r="M182" s="54"/>
      <c r="N182" s="54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7.2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4"/>
      <c r="M183" s="54"/>
      <c r="N183" s="54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7.2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4"/>
      <c r="M184" s="54"/>
      <c r="N184" s="54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7.2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4"/>
      <c r="M185" s="54"/>
      <c r="N185" s="54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7.2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4"/>
      <c r="M186" s="54"/>
      <c r="N186" s="54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7.2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4"/>
      <c r="M187" s="54"/>
      <c r="N187" s="54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7.2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4"/>
      <c r="M188" s="54"/>
      <c r="N188" s="54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7.2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4"/>
      <c r="M189" s="54"/>
      <c r="N189" s="54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7.2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4"/>
      <c r="M190" s="54"/>
      <c r="N190" s="54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7.2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4"/>
      <c r="M191" s="54"/>
      <c r="N191" s="54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7.2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4"/>
      <c r="M192" s="54"/>
      <c r="N192" s="54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7.2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4"/>
      <c r="M193" s="54"/>
      <c r="N193" s="54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7.2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4"/>
      <c r="M194" s="54"/>
      <c r="N194" s="54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7.2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4"/>
      <c r="M195" s="54"/>
      <c r="N195" s="54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7.2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4"/>
      <c r="M196" s="54"/>
      <c r="N196" s="54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7.2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4"/>
      <c r="M197" s="54"/>
      <c r="N197" s="54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7.2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4"/>
      <c r="M198" s="54"/>
      <c r="N198" s="54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7.2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4"/>
      <c r="M199" s="54"/>
      <c r="N199" s="54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7.2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4"/>
      <c r="M200" s="54"/>
      <c r="N200" s="54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7.2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4"/>
      <c r="M201" s="54"/>
      <c r="N201" s="54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7.2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4"/>
      <c r="M202" s="54"/>
      <c r="N202" s="54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7.2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4"/>
      <c r="M203" s="54"/>
      <c r="N203" s="54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7.2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4"/>
      <c r="M204" s="54"/>
      <c r="N204" s="54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7.2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4"/>
      <c r="M205" s="54"/>
      <c r="N205" s="54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7.2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4"/>
      <c r="M206" s="54"/>
      <c r="N206" s="54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7.2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4"/>
      <c r="M207" s="54"/>
      <c r="N207" s="54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7.2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4"/>
      <c r="M208" s="54"/>
      <c r="N208" s="54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7.2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4"/>
      <c r="M209" s="54"/>
      <c r="N209" s="54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7.2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4"/>
      <c r="M210" s="54"/>
      <c r="N210" s="54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7.2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4"/>
      <c r="M211" s="54"/>
      <c r="N211" s="54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7.2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4"/>
      <c r="M212" s="54"/>
      <c r="N212" s="54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7.2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4"/>
      <c r="M213" s="54"/>
      <c r="N213" s="54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7.2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4"/>
      <c r="M214" s="54"/>
      <c r="N214" s="54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7.2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4"/>
      <c r="M215" s="54"/>
      <c r="N215" s="54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7.2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4"/>
      <c r="M216" s="54"/>
      <c r="N216" s="54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7.2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4"/>
      <c r="M217" s="54"/>
      <c r="N217" s="54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7.2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4"/>
      <c r="M218" s="54"/>
      <c r="N218" s="54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7.2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4"/>
      <c r="M219" s="54"/>
      <c r="N219" s="54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7.2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4"/>
      <c r="M220" s="54"/>
      <c r="N220" s="54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7.2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4"/>
      <c r="M221" s="54"/>
      <c r="N221" s="54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7.2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4"/>
      <c r="M222" s="54"/>
      <c r="N222" s="54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7.2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4"/>
      <c r="M223" s="54"/>
      <c r="N223" s="54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17.2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4"/>
      <c r="M224" s="54"/>
      <c r="N224" s="54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17.2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4"/>
      <c r="M225" s="54"/>
      <c r="N225" s="54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17.2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4"/>
      <c r="M226" s="54"/>
      <c r="N226" s="54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17.2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4"/>
      <c r="M227" s="54"/>
      <c r="N227" s="54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17.2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4"/>
      <c r="M228" s="54"/>
      <c r="N228" s="54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17.2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4"/>
      <c r="M229" s="54"/>
      <c r="N229" s="54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17.2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4"/>
      <c r="M230" s="54"/>
      <c r="N230" s="54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17.2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4"/>
      <c r="M231" s="54"/>
      <c r="N231" s="54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17.2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4"/>
      <c r="M232" s="54"/>
      <c r="N232" s="54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17.2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4"/>
      <c r="M233" s="54"/>
      <c r="N233" s="54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17.2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4"/>
      <c r="M234" s="54"/>
      <c r="N234" s="54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17.2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4"/>
      <c r="M235" s="54"/>
      <c r="N235" s="54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7.2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4"/>
      <c r="M236" s="54"/>
      <c r="N236" s="54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15.75" customHeight="1" x14ac:dyDescent="0.2"/>
    <row r="238" spans="1:25" ht="15.75" customHeight="1" x14ac:dyDescent="0.2"/>
    <row r="239" spans="1:25" ht="15.75" customHeight="1" x14ac:dyDescent="0.2"/>
    <row r="240" spans="1:25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6">
    <mergeCell ref="B36:H36"/>
    <mergeCell ref="N36:V36"/>
    <mergeCell ref="B7:B10"/>
    <mergeCell ref="A26:B26"/>
    <mergeCell ref="A28:B28"/>
    <mergeCell ref="A30:K30"/>
    <mergeCell ref="N30:V30"/>
    <mergeCell ref="B31:H31"/>
    <mergeCell ref="N31:V31"/>
    <mergeCell ref="O8:R8"/>
    <mergeCell ref="S8:V8"/>
    <mergeCell ref="O9:P9"/>
    <mergeCell ref="Q9:R9"/>
    <mergeCell ref="S9:T9"/>
    <mergeCell ref="U9:V9"/>
    <mergeCell ref="A5:V5"/>
    <mergeCell ref="O7:V7"/>
    <mergeCell ref="C7:H7"/>
    <mergeCell ref="C8:E8"/>
    <mergeCell ref="F8:H8"/>
    <mergeCell ref="A7:A10"/>
    <mergeCell ref="I8:I10"/>
    <mergeCell ref="J8:J10"/>
    <mergeCell ref="K8:K10"/>
    <mergeCell ref="L8:L10"/>
    <mergeCell ref="C9:C10"/>
    <mergeCell ref="D9:E9"/>
    <mergeCell ref="F9:F10"/>
    <mergeCell ref="G9:H9"/>
    <mergeCell ref="I7:L7"/>
    <mergeCell ref="M7:N9"/>
    <mergeCell ref="A1:G1"/>
    <mergeCell ref="H1:V1"/>
    <mergeCell ref="A2:G2"/>
    <mergeCell ref="H2:V2"/>
    <mergeCell ref="A4:V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zoomScale="110" zoomScaleNormal="110" workbookViewId="0">
      <pane xSplit="6" ySplit="5" topLeftCell="G478" activePane="bottomRight" state="frozen"/>
      <selection pane="topRight" activeCell="G1" sqref="G1"/>
      <selection pane="bottomLeft" activeCell="A6" sqref="A6"/>
      <selection pane="bottomRight" activeCell="P488" sqref="P488"/>
    </sheetView>
  </sheetViews>
  <sheetFormatPr defaultColWidth="12.5703125" defaultRowHeight="15" customHeight="1" x14ac:dyDescent="0.2"/>
  <cols>
    <col min="1" max="1" width="9.140625" customWidth="1"/>
    <col min="2" max="2" width="14.28515625" customWidth="1"/>
    <col min="3" max="3" width="3.85546875" customWidth="1"/>
    <col min="4" max="4" width="8.140625" customWidth="1"/>
    <col min="5" max="5" width="7" customWidth="1"/>
    <col min="6" max="6" width="7.28515625" customWidth="1"/>
    <col min="7" max="7" width="6.7109375" customWidth="1"/>
    <col min="8" max="8" width="8.140625" customWidth="1"/>
    <col min="9" max="9" width="6.7109375" customWidth="1"/>
    <col min="10" max="10" width="8.5703125" customWidth="1"/>
    <col min="11" max="11" width="6.7109375" customWidth="1"/>
    <col min="12" max="12" width="8.140625" customWidth="1"/>
    <col min="13" max="13" width="6.7109375" customWidth="1"/>
    <col min="14" max="14" width="8.7109375" customWidth="1"/>
    <col min="15" max="15" width="6.7109375" customWidth="1"/>
    <col min="16" max="16" width="8.5703125" customWidth="1"/>
    <col min="17" max="17" width="6.7109375" customWidth="1"/>
    <col min="18" max="18" width="8.28515625" customWidth="1"/>
    <col min="19" max="19" width="6.7109375" customWidth="1"/>
    <col min="20" max="20" width="9.28515625" customWidth="1"/>
    <col min="21" max="26" width="8.5703125" customWidth="1"/>
  </cols>
  <sheetData>
    <row r="1" spans="1:26" ht="15" customHeight="1" x14ac:dyDescent="0.25">
      <c r="A1" s="110"/>
      <c r="B1" s="111"/>
      <c r="C1" s="267" t="s">
        <v>48</v>
      </c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110"/>
      <c r="R1" s="110"/>
      <c r="S1" s="269" t="s">
        <v>49</v>
      </c>
      <c r="T1" s="268"/>
      <c r="U1" s="64"/>
      <c r="V1" s="64"/>
      <c r="W1" s="64"/>
      <c r="X1" s="64"/>
      <c r="Y1" s="64"/>
      <c r="Z1" s="64"/>
    </row>
    <row r="2" spans="1:26" x14ac:dyDescent="0.25">
      <c r="A2" s="270" t="s">
        <v>50</v>
      </c>
      <c r="B2" s="271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64"/>
      <c r="V2" s="64"/>
      <c r="W2" s="64"/>
      <c r="X2" s="64"/>
      <c r="Y2" s="64"/>
      <c r="Z2" s="64"/>
    </row>
    <row r="3" spans="1:26" ht="15" customHeight="1" x14ac:dyDescent="0.2">
      <c r="A3" s="272" t="s">
        <v>51</v>
      </c>
      <c r="B3" s="272" t="s">
        <v>52</v>
      </c>
      <c r="C3" s="265" t="s">
        <v>7</v>
      </c>
      <c r="D3" s="265" t="s">
        <v>53</v>
      </c>
      <c r="E3" s="265" t="s">
        <v>54</v>
      </c>
      <c r="F3" s="265" t="s">
        <v>55</v>
      </c>
      <c r="G3" s="273" t="s">
        <v>56</v>
      </c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5"/>
      <c r="U3" s="5"/>
      <c r="V3" s="5"/>
      <c r="W3" s="5"/>
      <c r="X3" s="5"/>
      <c r="Y3" s="5"/>
      <c r="Z3" s="5"/>
    </row>
    <row r="4" spans="1:26" ht="15" customHeight="1" x14ac:dyDescent="0.2">
      <c r="A4" s="260"/>
      <c r="B4" s="260"/>
      <c r="C4" s="260"/>
      <c r="D4" s="260"/>
      <c r="E4" s="260"/>
      <c r="F4" s="260"/>
      <c r="G4" s="273" t="s">
        <v>57</v>
      </c>
      <c r="H4" s="275"/>
      <c r="I4" s="273" t="s">
        <v>58</v>
      </c>
      <c r="J4" s="275"/>
      <c r="K4" s="273" t="s">
        <v>59</v>
      </c>
      <c r="L4" s="275"/>
      <c r="M4" s="273" t="s">
        <v>60</v>
      </c>
      <c r="N4" s="275"/>
      <c r="O4" s="273" t="s">
        <v>61</v>
      </c>
      <c r="P4" s="275"/>
      <c r="Q4" s="276" t="s">
        <v>62</v>
      </c>
      <c r="R4" s="275"/>
      <c r="S4" s="276" t="s">
        <v>63</v>
      </c>
      <c r="T4" s="275"/>
      <c r="U4" s="5"/>
      <c r="V4" s="5"/>
      <c r="W4" s="5"/>
      <c r="X4" s="5"/>
      <c r="Y4" s="5"/>
      <c r="Z4" s="5"/>
    </row>
    <row r="5" spans="1:26" ht="15" customHeight="1" x14ac:dyDescent="0.2">
      <c r="A5" s="261"/>
      <c r="B5" s="261"/>
      <c r="C5" s="261"/>
      <c r="D5" s="261"/>
      <c r="E5" s="261"/>
      <c r="F5" s="261"/>
      <c r="G5" s="90" t="s">
        <v>25</v>
      </c>
      <c r="H5" s="90" t="s">
        <v>64</v>
      </c>
      <c r="I5" s="90" t="s">
        <v>25</v>
      </c>
      <c r="J5" s="90" t="s">
        <v>64</v>
      </c>
      <c r="K5" s="90" t="s">
        <v>25</v>
      </c>
      <c r="L5" s="90" t="s">
        <v>64</v>
      </c>
      <c r="M5" s="90" t="s">
        <v>25</v>
      </c>
      <c r="N5" s="90" t="s">
        <v>64</v>
      </c>
      <c r="O5" s="90" t="s">
        <v>25</v>
      </c>
      <c r="P5" s="90" t="s">
        <v>64</v>
      </c>
      <c r="Q5" s="90" t="s">
        <v>25</v>
      </c>
      <c r="R5" s="90" t="s">
        <v>64</v>
      </c>
      <c r="S5" s="90" t="s">
        <v>25</v>
      </c>
      <c r="T5" s="90" t="s">
        <v>64</v>
      </c>
      <c r="U5" s="5"/>
      <c r="V5" s="5"/>
      <c r="W5" s="5"/>
      <c r="X5" s="5"/>
      <c r="Y5" s="5"/>
      <c r="Z5" s="5"/>
    </row>
    <row r="6" spans="1:26" ht="15" customHeight="1" x14ac:dyDescent="0.2">
      <c r="A6" s="263">
        <v>1</v>
      </c>
      <c r="B6" s="264" t="s">
        <v>27</v>
      </c>
      <c r="C6" s="262">
        <v>1</v>
      </c>
      <c r="D6" s="259" t="s">
        <v>65</v>
      </c>
      <c r="E6" s="91">
        <v>6</v>
      </c>
      <c r="F6" s="91">
        <f t="shared" ref="F6:F19" si="0">G6+I6+K6+M6+O6</f>
        <v>76</v>
      </c>
      <c r="G6" s="92">
        <v>0</v>
      </c>
      <c r="H6" s="93">
        <f t="shared" ref="H6:H18" si="1">IF(F6&lt;&gt;0,G6/F6,)</f>
        <v>0</v>
      </c>
      <c r="I6" s="92">
        <v>2</v>
      </c>
      <c r="J6" s="93">
        <f t="shared" ref="J6:J35" si="2">IF(F6&lt;&gt;0,I6/F6,)</f>
        <v>2.6315789473684209E-2</v>
      </c>
      <c r="K6" s="92">
        <v>5</v>
      </c>
      <c r="L6" s="93">
        <f t="shared" ref="L6:L35" si="3">IF(F6&lt;&gt;0,K6/F6,)</f>
        <v>6.5789473684210523E-2</v>
      </c>
      <c r="M6" s="92">
        <v>10</v>
      </c>
      <c r="N6" s="93">
        <f t="shared" ref="N6:N35" si="4">IF(F6&lt;&gt;0,M6/F6,)</f>
        <v>0.13157894736842105</v>
      </c>
      <c r="O6" s="92">
        <v>59</v>
      </c>
      <c r="P6" s="93">
        <f t="shared" ref="P6:P35" si="5">IF(F6&lt;&gt;0,O6/F6,)</f>
        <v>0.77631578947368418</v>
      </c>
      <c r="Q6" s="94">
        <f t="shared" ref="Q6:Q20" si="6">G6+I6</f>
        <v>2</v>
      </c>
      <c r="R6" s="95">
        <f t="shared" ref="R6:R35" si="7">IF(F6&lt;&gt;0,Q6/F6,"")</f>
        <v>2.6315789473684209E-2</v>
      </c>
      <c r="S6" s="94">
        <f t="shared" ref="S6:S20" si="8">K6+M6+O6</f>
        <v>74</v>
      </c>
      <c r="T6" s="95">
        <f t="shared" ref="T6:T35" si="9">IF(F6&lt;&gt;0,S6/F6,"")</f>
        <v>0.97368421052631582</v>
      </c>
      <c r="U6" s="138" t="str">
        <f>IF(F6='TK_HL-HK'!$C$6,"Đúng","Sai")</f>
        <v>Đúng</v>
      </c>
      <c r="V6" s="5"/>
      <c r="W6" s="5"/>
      <c r="X6" s="5"/>
      <c r="Y6" s="5"/>
      <c r="Z6" s="5"/>
    </row>
    <row r="7" spans="1:26" ht="15" customHeight="1" x14ac:dyDescent="0.2">
      <c r="A7" s="260"/>
      <c r="B7" s="260"/>
      <c r="C7" s="260"/>
      <c r="D7" s="260"/>
      <c r="E7" s="91">
        <v>7</v>
      </c>
      <c r="F7" s="91">
        <f t="shared" si="0"/>
        <v>71</v>
      </c>
      <c r="G7" s="92">
        <v>2</v>
      </c>
      <c r="H7" s="93">
        <f t="shared" si="1"/>
        <v>2.8169014084507043E-2</v>
      </c>
      <c r="I7" s="92">
        <v>1</v>
      </c>
      <c r="J7" s="93">
        <f t="shared" si="2"/>
        <v>1.4084507042253521E-2</v>
      </c>
      <c r="K7" s="92">
        <v>7</v>
      </c>
      <c r="L7" s="93">
        <f t="shared" si="3"/>
        <v>9.8591549295774641E-2</v>
      </c>
      <c r="M7" s="92">
        <v>24</v>
      </c>
      <c r="N7" s="93">
        <f t="shared" si="4"/>
        <v>0.3380281690140845</v>
      </c>
      <c r="O7" s="92">
        <v>37</v>
      </c>
      <c r="P7" s="93">
        <f t="shared" si="5"/>
        <v>0.52112676056338025</v>
      </c>
      <c r="Q7" s="94">
        <f t="shared" si="6"/>
        <v>3</v>
      </c>
      <c r="R7" s="95">
        <f t="shared" si="7"/>
        <v>4.2253521126760563E-2</v>
      </c>
      <c r="S7" s="94">
        <f t="shared" si="8"/>
        <v>68</v>
      </c>
      <c r="T7" s="95">
        <f t="shared" si="9"/>
        <v>0.95774647887323938</v>
      </c>
      <c r="U7" s="138" t="str">
        <f>IF(F7='TK_HL-HK'!$C$7,"Đúng","Sai")</f>
        <v>Đúng</v>
      </c>
      <c r="V7" s="5"/>
      <c r="W7" s="5"/>
      <c r="X7" s="5"/>
      <c r="Y7" s="5"/>
      <c r="Z7" s="5"/>
    </row>
    <row r="8" spans="1:26" ht="15" customHeight="1" x14ac:dyDescent="0.2">
      <c r="A8" s="260"/>
      <c r="B8" s="260"/>
      <c r="C8" s="260"/>
      <c r="D8" s="260"/>
      <c r="E8" s="91">
        <v>8</v>
      </c>
      <c r="F8" s="91">
        <f t="shared" si="0"/>
        <v>77</v>
      </c>
      <c r="G8" s="92">
        <v>0</v>
      </c>
      <c r="H8" s="93">
        <f t="shared" si="1"/>
        <v>0</v>
      </c>
      <c r="I8" s="92">
        <v>3</v>
      </c>
      <c r="J8" s="93">
        <f t="shared" si="2"/>
        <v>3.896103896103896E-2</v>
      </c>
      <c r="K8" s="92">
        <v>13</v>
      </c>
      <c r="L8" s="93">
        <f t="shared" si="3"/>
        <v>0.16883116883116883</v>
      </c>
      <c r="M8" s="92">
        <v>15</v>
      </c>
      <c r="N8" s="93">
        <f t="shared" si="4"/>
        <v>0.19480519480519481</v>
      </c>
      <c r="O8" s="92">
        <v>46</v>
      </c>
      <c r="P8" s="93">
        <f t="shared" si="5"/>
        <v>0.59740259740259738</v>
      </c>
      <c r="Q8" s="94">
        <f t="shared" si="6"/>
        <v>3</v>
      </c>
      <c r="R8" s="95">
        <f t="shared" si="7"/>
        <v>3.896103896103896E-2</v>
      </c>
      <c r="S8" s="94">
        <f t="shared" si="8"/>
        <v>74</v>
      </c>
      <c r="T8" s="95">
        <f t="shared" si="9"/>
        <v>0.96103896103896103</v>
      </c>
      <c r="U8" s="138" t="str">
        <f>IF(F8='TK_HL-HK'!$C$8,"Đúng","Sai")</f>
        <v>Đúng</v>
      </c>
      <c r="V8" s="5"/>
      <c r="W8" s="5"/>
      <c r="X8" s="5"/>
      <c r="Y8" s="5"/>
      <c r="Z8" s="5"/>
    </row>
    <row r="9" spans="1:26" ht="15" customHeight="1" x14ac:dyDescent="0.2">
      <c r="A9" s="260"/>
      <c r="B9" s="260"/>
      <c r="C9" s="260"/>
      <c r="D9" s="260"/>
      <c r="E9" s="91">
        <v>9</v>
      </c>
      <c r="F9" s="91">
        <f t="shared" si="0"/>
        <v>63</v>
      </c>
      <c r="G9" s="92">
        <v>0</v>
      </c>
      <c r="H9" s="93">
        <f t="shared" si="1"/>
        <v>0</v>
      </c>
      <c r="I9" s="92">
        <v>0</v>
      </c>
      <c r="J9" s="93">
        <f t="shared" si="2"/>
        <v>0</v>
      </c>
      <c r="K9" s="92">
        <v>9</v>
      </c>
      <c r="L9" s="93">
        <f t="shared" si="3"/>
        <v>0.14285714285714285</v>
      </c>
      <c r="M9" s="92">
        <v>15</v>
      </c>
      <c r="N9" s="93">
        <f t="shared" si="4"/>
        <v>0.23809523809523808</v>
      </c>
      <c r="O9" s="92">
        <v>39</v>
      </c>
      <c r="P9" s="93">
        <f t="shared" si="5"/>
        <v>0.61904761904761907</v>
      </c>
      <c r="Q9" s="94">
        <f t="shared" si="6"/>
        <v>0</v>
      </c>
      <c r="R9" s="95">
        <f t="shared" si="7"/>
        <v>0</v>
      </c>
      <c r="S9" s="94">
        <f t="shared" si="8"/>
        <v>63</v>
      </c>
      <c r="T9" s="95">
        <f t="shared" si="9"/>
        <v>1</v>
      </c>
      <c r="U9" s="138" t="str">
        <f>IF(F9='TK_HL-HK'!$C$9,"Đúng","Sai")</f>
        <v>Đúng</v>
      </c>
      <c r="V9" s="5"/>
      <c r="W9" s="5"/>
      <c r="X9" s="5"/>
      <c r="Y9" s="5"/>
      <c r="Z9" s="5"/>
    </row>
    <row r="10" spans="1:26" ht="15" customHeight="1" x14ac:dyDescent="0.2">
      <c r="A10" s="260"/>
      <c r="B10" s="260"/>
      <c r="C10" s="261"/>
      <c r="D10" s="261"/>
      <c r="E10" s="88" t="s">
        <v>66</v>
      </c>
      <c r="F10" s="88">
        <f t="shared" si="0"/>
        <v>287</v>
      </c>
      <c r="G10" s="89">
        <f>SUM(G6:G9)</f>
        <v>2</v>
      </c>
      <c r="H10" s="96">
        <f t="shared" si="1"/>
        <v>6.9686411149825784E-3</v>
      </c>
      <c r="I10" s="89">
        <f>SUM(I6:I9)</f>
        <v>6</v>
      </c>
      <c r="J10" s="96">
        <f t="shared" si="2"/>
        <v>2.0905923344947737E-2</v>
      </c>
      <c r="K10" s="89">
        <f>SUM(K6:K9)</f>
        <v>34</v>
      </c>
      <c r="L10" s="96">
        <f t="shared" si="3"/>
        <v>0.11846689895470383</v>
      </c>
      <c r="M10" s="89">
        <f>SUM(M6:M9)</f>
        <v>64</v>
      </c>
      <c r="N10" s="96">
        <f t="shared" si="4"/>
        <v>0.22299651567944251</v>
      </c>
      <c r="O10" s="89">
        <f>SUM(O6:O9)</f>
        <v>181</v>
      </c>
      <c r="P10" s="96">
        <f t="shared" si="5"/>
        <v>0.63066202090592338</v>
      </c>
      <c r="Q10" s="89">
        <f t="shared" si="6"/>
        <v>8</v>
      </c>
      <c r="R10" s="97">
        <f t="shared" si="7"/>
        <v>2.7874564459930314E-2</v>
      </c>
      <c r="S10" s="89">
        <f t="shared" si="8"/>
        <v>279</v>
      </c>
      <c r="T10" s="97">
        <f t="shared" si="9"/>
        <v>0.97212543554006969</v>
      </c>
      <c r="U10" s="138" t="str">
        <f>IF(F10='TK_HL-HK'!$C$10,"Đúng","Sai")</f>
        <v>Đúng</v>
      </c>
      <c r="V10" s="5"/>
      <c r="W10" s="5"/>
      <c r="X10" s="5"/>
      <c r="Y10" s="5"/>
      <c r="Z10" s="5"/>
    </row>
    <row r="11" spans="1:26" ht="15" customHeight="1" x14ac:dyDescent="0.2">
      <c r="A11" s="260"/>
      <c r="B11" s="260"/>
      <c r="C11" s="262">
        <v>2</v>
      </c>
      <c r="D11" s="259" t="s">
        <v>67</v>
      </c>
      <c r="E11" s="91">
        <v>6</v>
      </c>
      <c r="F11" s="91">
        <f t="shared" si="0"/>
        <v>76</v>
      </c>
      <c r="G11" s="92">
        <v>5</v>
      </c>
      <c r="H11" s="93">
        <f t="shared" si="1"/>
        <v>6.5789473684210523E-2</v>
      </c>
      <c r="I11" s="92">
        <v>4</v>
      </c>
      <c r="J11" s="93">
        <f t="shared" si="2"/>
        <v>5.2631578947368418E-2</v>
      </c>
      <c r="K11" s="92">
        <v>22</v>
      </c>
      <c r="L11" s="93">
        <f t="shared" si="3"/>
        <v>0.28947368421052633</v>
      </c>
      <c r="M11" s="92">
        <v>15</v>
      </c>
      <c r="N11" s="93">
        <f t="shared" si="4"/>
        <v>0.19736842105263158</v>
      </c>
      <c r="O11" s="92">
        <v>30</v>
      </c>
      <c r="P11" s="93">
        <f t="shared" si="5"/>
        <v>0.39473684210526316</v>
      </c>
      <c r="Q11" s="94">
        <f t="shared" si="6"/>
        <v>9</v>
      </c>
      <c r="R11" s="95">
        <f t="shared" si="7"/>
        <v>0.11842105263157894</v>
      </c>
      <c r="S11" s="94">
        <f t="shared" si="8"/>
        <v>67</v>
      </c>
      <c r="T11" s="95">
        <f t="shared" si="9"/>
        <v>0.88157894736842102</v>
      </c>
      <c r="U11" s="138" t="str">
        <f>IF(F11='TK_HL-HK'!$C$6,"Đúng","Sai")</f>
        <v>Đúng</v>
      </c>
      <c r="V11" s="5"/>
      <c r="W11" s="5"/>
      <c r="X11" s="5"/>
      <c r="Y11" s="5"/>
      <c r="Z11" s="5"/>
    </row>
    <row r="12" spans="1:26" ht="15" customHeight="1" x14ac:dyDescent="0.2">
      <c r="A12" s="260"/>
      <c r="B12" s="260"/>
      <c r="C12" s="260"/>
      <c r="D12" s="260"/>
      <c r="E12" s="91">
        <v>7</v>
      </c>
      <c r="F12" s="91">
        <f t="shared" si="0"/>
        <v>71</v>
      </c>
      <c r="G12" s="92">
        <v>4</v>
      </c>
      <c r="H12" s="93">
        <f t="shared" si="1"/>
        <v>5.6338028169014086E-2</v>
      </c>
      <c r="I12" s="92">
        <v>15</v>
      </c>
      <c r="J12" s="93">
        <f t="shared" si="2"/>
        <v>0.21126760563380281</v>
      </c>
      <c r="K12" s="92">
        <v>31</v>
      </c>
      <c r="L12" s="93">
        <f t="shared" si="3"/>
        <v>0.43661971830985913</v>
      </c>
      <c r="M12" s="92">
        <v>10</v>
      </c>
      <c r="N12" s="93">
        <f t="shared" si="4"/>
        <v>0.14084507042253522</v>
      </c>
      <c r="O12" s="92">
        <v>11</v>
      </c>
      <c r="P12" s="93">
        <f t="shared" si="5"/>
        <v>0.15492957746478872</v>
      </c>
      <c r="Q12" s="94">
        <f t="shared" si="6"/>
        <v>19</v>
      </c>
      <c r="R12" s="95">
        <f t="shared" si="7"/>
        <v>0.26760563380281688</v>
      </c>
      <c r="S12" s="94">
        <f t="shared" si="8"/>
        <v>52</v>
      </c>
      <c r="T12" s="95">
        <f t="shared" si="9"/>
        <v>0.73239436619718312</v>
      </c>
      <c r="U12" s="138" t="str">
        <f>IF(F12='TK_HL-HK'!$C$7,"Đúng","Sai")</f>
        <v>Đúng</v>
      </c>
      <c r="V12" s="5"/>
      <c r="W12" s="5"/>
      <c r="X12" s="5"/>
      <c r="Y12" s="5"/>
      <c r="Z12" s="5"/>
    </row>
    <row r="13" spans="1:26" ht="15" customHeight="1" x14ac:dyDescent="0.2">
      <c r="A13" s="260"/>
      <c r="B13" s="260"/>
      <c r="C13" s="260"/>
      <c r="D13" s="260"/>
      <c r="E13" s="91">
        <v>8</v>
      </c>
      <c r="F13" s="91">
        <f t="shared" si="0"/>
        <v>77</v>
      </c>
      <c r="G13" s="92">
        <v>2</v>
      </c>
      <c r="H13" s="93">
        <f t="shared" si="1"/>
        <v>2.5974025974025976E-2</v>
      </c>
      <c r="I13" s="92">
        <v>11</v>
      </c>
      <c r="J13" s="93">
        <f t="shared" si="2"/>
        <v>0.14285714285714285</v>
      </c>
      <c r="K13" s="92">
        <v>14</v>
      </c>
      <c r="L13" s="93">
        <f t="shared" si="3"/>
        <v>0.18181818181818182</v>
      </c>
      <c r="M13" s="92">
        <v>24</v>
      </c>
      <c r="N13" s="93">
        <f t="shared" si="4"/>
        <v>0.31168831168831168</v>
      </c>
      <c r="O13" s="92">
        <v>26</v>
      </c>
      <c r="P13" s="93">
        <f t="shared" si="5"/>
        <v>0.33766233766233766</v>
      </c>
      <c r="Q13" s="94">
        <f t="shared" si="6"/>
        <v>13</v>
      </c>
      <c r="R13" s="95">
        <f t="shared" si="7"/>
        <v>0.16883116883116883</v>
      </c>
      <c r="S13" s="94">
        <f t="shared" si="8"/>
        <v>64</v>
      </c>
      <c r="T13" s="95">
        <f t="shared" si="9"/>
        <v>0.83116883116883122</v>
      </c>
      <c r="U13" s="138" t="str">
        <f>IF(F13='TK_HL-HK'!$C$8,"Đúng","Sai")</f>
        <v>Đúng</v>
      </c>
      <c r="V13" s="5"/>
      <c r="W13" s="5"/>
      <c r="X13" s="5"/>
      <c r="Y13" s="5"/>
      <c r="Z13" s="5"/>
    </row>
    <row r="14" spans="1:26" ht="15" customHeight="1" x14ac:dyDescent="0.2">
      <c r="A14" s="260"/>
      <c r="B14" s="260"/>
      <c r="C14" s="260"/>
      <c r="D14" s="260"/>
      <c r="E14" s="91">
        <v>9</v>
      </c>
      <c r="F14" s="91">
        <f t="shared" si="0"/>
        <v>63</v>
      </c>
      <c r="G14" s="92">
        <v>5</v>
      </c>
      <c r="H14" s="93">
        <f t="shared" si="1"/>
        <v>7.9365079365079361E-2</v>
      </c>
      <c r="I14" s="92">
        <v>6</v>
      </c>
      <c r="J14" s="93">
        <f t="shared" si="2"/>
        <v>9.5238095238095233E-2</v>
      </c>
      <c r="K14" s="92">
        <v>18</v>
      </c>
      <c r="L14" s="93">
        <f t="shared" si="3"/>
        <v>0.2857142857142857</v>
      </c>
      <c r="M14" s="92">
        <v>9</v>
      </c>
      <c r="N14" s="93">
        <f t="shared" si="4"/>
        <v>0.14285714285714285</v>
      </c>
      <c r="O14" s="92">
        <v>25</v>
      </c>
      <c r="P14" s="93">
        <f t="shared" si="5"/>
        <v>0.3968253968253968</v>
      </c>
      <c r="Q14" s="94">
        <f t="shared" si="6"/>
        <v>11</v>
      </c>
      <c r="R14" s="95">
        <f t="shared" si="7"/>
        <v>0.17460317460317459</v>
      </c>
      <c r="S14" s="94">
        <f t="shared" si="8"/>
        <v>52</v>
      </c>
      <c r="T14" s="95">
        <f t="shared" si="9"/>
        <v>0.82539682539682535</v>
      </c>
      <c r="U14" s="138" t="str">
        <f>IF(F14='TK_HL-HK'!$C$9,"Đúng","Sai")</f>
        <v>Đúng</v>
      </c>
      <c r="V14" s="5"/>
      <c r="W14" s="5"/>
      <c r="X14" s="5"/>
      <c r="Y14" s="5"/>
      <c r="Z14" s="5"/>
    </row>
    <row r="15" spans="1:26" ht="15" customHeight="1" x14ac:dyDescent="0.2">
      <c r="A15" s="260"/>
      <c r="B15" s="260"/>
      <c r="C15" s="261"/>
      <c r="D15" s="261"/>
      <c r="E15" s="88" t="s">
        <v>66</v>
      </c>
      <c r="F15" s="88">
        <f t="shared" si="0"/>
        <v>287</v>
      </c>
      <c r="G15" s="89">
        <f>SUM(G11:G14)</f>
        <v>16</v>
      </c>
      <c r="H15" s="97">
        <f t="shared" si="1"/>
        <v>5.5749128919860627E-2</v>
      </c>
      <c r="I15" s="89">
        <f>SUM(I11:I14)</f>
        <v>36</v>
      </c>
      <c r="J15" s="97">
        <f t="shared" si="2"/>
        <v>0.12543554006968641</v>
      </c>
      <c r="K15" s="89">
        <f>SUM(K11:K14)</f>
        <v>85</v>
      </c>
      <c r="L15" s="97">
        <f t="shared" si="3"/>
        <v>0.29616724738675959</v>
      </c>
      <c r="M15" s="89">
        <f>SUM(M11:M14)</f>
        <v>58</v>
      </c>
      <c r="N15" s="97">
        <f t="shared" si="4"/>
        <v>0.20209059233449478</v>
      </c>
      <c r="O15" s="89">
        <f>SUM(O11:O14)</f>
        <v>92</v>
      </c>
      <c r="P15" s="96">
        <f t="shared" si="5"/>
        <v>0.32055749128919858</v>
      </c>
      <c r="Q15" s="89">
        <f t="shared" si="6"/>
        <v>52</v>
      </c>
      <c r="R15" s="97">
        <f t="shared" si="7"/>
        <v>0.18118466898954705</v>
      </c>
      <c r="S15" s="89">
        <f t="shared" si="8"/>
        <v>235</v>
      </c>
      <c r="T15" s="97">
        <f t="shared" si="9"/>
        <v>0.81881533101045301</v>
      </c>
      <c r="U15" s="138" t="str">
        <f>IF(F15='TK_HL-HK'!$C$10,"Đúng","Sai")</f>
        <v>Đúng</v>
      </c>
      <c r="V15" s="5"/>
      <c r="W15" s="5"/>
      <c r="X15" s="5"/>
      <c r="Y15" s="5"/>
      <c r="Z15" s="5"/>
    </row>
    <row r="16" spans="1:26" ht="15" customHeight="1" x14ac:dyDescent="0.2">
      <c r="A16" s="260"/>
      <c r="B16" s="260"/>
      <c r="C16" s="262">
        <v>5</v>
      </c>
      <c r="D16" s="265" t="s">
        <v>68</v>
      </c>
      <c r="E16" s="91">
        <v>6</v>
      </c>
      <c r="F16" s="91">
        <f t="shared" si="0"/>
        <v>76</v>
      </c>
      <c r="G16" s="92">
        <v>1</v>
      </c>
      <c r="H16" s="93">
        <f t="shared" si="1"/>
        <v>1.3157894736842105E-2</v>
      </c>
      <c r="I16" s="92">
        <v>5</v>
      </c>
      <c r="J16" s="93">
        <f t="shared" si="2"/>
        <v>6.5789473684210523E-2</v>
      </c>
      <c r="K16" s="92">
        <v>11</v>
      </c>
      <c r="L16" s="93">
        <f t="shared" si="3"/>
        <v>0.14473684210526316</v>
      </c>
      <c r="M16" s="92">
        <v>15</v>
      </c>
      <c r="N16" s="93">
        <f t="shared" si="4"/>
        <v>0.19736842105263158</v>
      </c>
      <c r="O16" s="92">
        <v>44</v>
      </c>
      <c r="P16" s="93">
        <f t="shared" si="5"/>
        <v>0.57894736842105265</v>
      </c>
      <c r="Q16" s="94">
        <f t="shared" si="6"/>
        <v>6</v>
      </c>
      <c r="R16" s="95">
        <f t="shared" si="7"/>
        <v>7.8947368421052627E-2</v>
      </c>
      <c r="S16" s="94">
        <f t="shared" si="8"/>
        <v>70</v>
      </c>
      <c r="T16" s="95">
        <f t="shared" si="9"/>
        <v>0.92105263157894735</v>
      </c>
      <c r="U16" s="138" t="str">
        <f>IF(F16='TK_HL-HK'!$C$6,"Đúng","Sai")</f>
        <v>Đúng</v>
      </c>
      <c r="V16" s="5"/>
      <c r="W16" s="5"/>
      <c r="X16" s="5"/>
      <c r="Y16" s="5"/>
      <c r="Z16" s="5"/>
    </row>
    <row r="17" spans="1:26" ht="15" customHeight="1" x14ac:dyDescent="0.2">
      <c r="A17" s="260"/>
      <c r="B17" s="260"/>
      <c r="C17" s="260"/>
      <c r="D17" s="260"/>
      <c r="E17" s="91">
        <v>7</v>
      </c>
      <c r="F17" s="91">
        <f t="shared" si="0"/>
        <v>71</v>
      </c>
      <c r="G17" s="92">
        <v>11</v>
      </c>
      <c r="H17" s="93">
        <f t="shared" si="1"/>
        <v>0.15492957746478872</v>
      </c>
      <c r="I17" s="92">
        <v>2</v>
      </c>
      <c r="J17" s="93">
        <f t="shared" si="2"/>
        <v>2.8169014084507043E-2</v>
      </c>
      <c r="K17" s="92">
        <v>25</v>
      </c>
      <c r="L17" s="93">
        <f t="shared" si="3"/>
        <v>0.352112676056338</v>
      </c>
      <c r="M17" s="92">
        <v>13</v>
      </c>
      <c r="N17" s="93">
        <f t="shared" si="4"/>
        <v>0.18309859154929578</v>
      </c>
      <c r="O17" s="92">
        <v>20</v>
      </c>
      <c r="P17" s="93">
        <f t="shared" si="5"/>
        <v>0.28169014084507044</v>
      </c>
      <c r="Q17" s="94">
        <f t="shared" si="6"/>
        <v>13</v>
      </c>
      <c r="R17" s="95">
        <f t="shared" si="7"/>
        <v>0.18309859154929578</v>
      </c>
      <c r="S17" s="94">
        <f t="shared" si="8"/>
        <v>58</v>
      </c>
      <c r="T17" s="95">
        <f t="shared" si="9"/>
        <v>0.81690140845070425</v>
      </c>
      <c r="U17" s="138" t="str">
        <f>IF(F17='TK_HL-HK'!$C$7,"Đúng","Sai")</f>
        <v>Đúng</v>
      </c>
      <c r="V17" s="5"/>
      <c r="W17" s="5"/>
      <c r="X17" s="5"/>
      <c r="Y17" s="5"/>
      <c r="Z17" s="5"/>
    </row>
    <row r="18" spans="1:26" ht="15" customHeight="1" x14ac:dyDescent="0.2">
      <c r="A18" s="260"/>
      <c r="B18" s="260"/>
      <c r="C18" s="260"/>
      <c r="D18" s="260"/>
      <c r="E18" s="91">
        <v>8</v>
      </c>
      <c r="F18" s="91">
        <f t="shared" si="0"/>
        <v>77</v>
      </c>
      <c r="G18" s="92">
        <v>3</v>
      </c>
      <c r="H18" s="93">
        <f t="shared" si="1"/>
        <v>3.896103896103896E-2</v>
      </c>
      <c r="I18" s="92">
        <v>5</v>
      </c>
      <c r="J18" s="93">
        <f t="shared" si="2"/>
        <v>6.4935064935064929E-2</v>
      </c>
      <c r="K18" s="92">
        <v>4</v>
      </c>
      <c r="L18" s="93">
        <f t="shared" si="3"/>
        <v>5.1948051948051951E-2</v>
      </c>
      <c r="M18" s="92">
        <v>10</v>
      </c>
      <c r="N18" s="93">
        <f t="shared" si="4"/>
        <v>0.12987012987012986</v>
      </c>
      <c r="O18" s="92">
        <v>55</v>
      </c>
      <c r="P18" s="93">
        <f t="shared" si="5"/>
        <v>0.7142857142857143</v>
      </c>
      <c r="Q18" s="94">
        <f t="shared" si="6"/>
        <v>8</v>
      </c>
      <c r="R18" s="95">
        <f t="shared" si="7"/>
        <v>0.1038961038961039</v>
      </c>
      <c r="S18" s="94">
        <f t="shared" si="8"/>
        <v>69</v>
      </c>
      <c r="T18" s="95">
        <f t="shared" si="9"/>
        <v>0.89610389610389607</v>
      </c>
      <c r="U18" s="138" t="str">
        <f>IF(F18='TK_HL-HK'!$C$8,"Đúng","Sai")</f>
        <v>Đúng</v>
      </c>
      <c r="V18" s="5"/>
      <c r="W18" s="5"/>
      <c r="X18" s="5"/>
      <c r="Y18" s="5"/>
      <c r="Z18" s="5"/>
    </row>
    <row r="19" spans="1:26" ht="15" customHeight="1" x14ac:dyDescent="0.2">
      <c r="A19" s="260"/>
      <c r="B19" s="260"/>
      <c r="C19" s="260"/>
      <c r="D19" s="260"/>
      <c r="E19" s="91">
        <v>9</v>
      </c>
      <c r="F19" s="91">
        <f t="shared" si="0"/>
        <v>63</v>
      </c>
      <c r="G19" s="92">
        <v>1</v>
      </c>
      <c r="H19" s="93">
        <f>IF(F19&lt;&gt;0,G19/F19,)</f>
        <v>1.5873015873015872E-2</v>
      </c>
      <c r="I19" s="92">
        <v>2</v>
      </c>
      <c r="J19" s="93">
        <f t="shared" si="2"/>
        <v>3.1746031746031744E-2</v>
      </c>
      <c r="K19" s="92">
        <v>13</v>
      </c>
      <c r="L19" s="93">
        <f t="shared" si="3"/>
        <v>0.20634920634920634</v>
      </c>
      <c r="M19" s="92">
        <v>11</v>
      </c>
      <c r="N19" s="93">
        <f t="shared" si="4"/>
        <v>0.17460317460317459</v>
      </c>
      <c r="O19" s="92">
        <v>36</v>
      </c>
      <c r="P19" s="93">
        <f t="shared" si="5"/>
        <v>0.5714285714285714</v>
      </c>
      <c r="Q19" s="94">
        <f t="shared" si="6"/>
        <v>3</v>
      </c>
      <c r="R19" s="95">
        <f t="shared" si="7"/>
        <v>4.7619047619047616E-2</v>
      </c>
      <c r="S19" s="94">
        <f t="shared" si="8"/>
        <v>60</v>
      </c>
      <c r="T19" s="95">
        <f t="shared" si="9"/>
        <v>0.95238095238095233</v>
      </c>
      <c r="U19" s="138" t="str">
        <f>IF(F19='TK_HL-HK'!$C$9,"Đúng","Sai")</f>
        <v>Đúng</v>
      </c>
      <c r="V19" s="5"/>
      <c r="W19" s="5"/>
      <c r="X19" s="5"/>
      <c r="Y19" s="5"/>
      <c r="Z19" s="5"/>
    </row>
    <row r="20" spans="1:26" ht="15" customHeight="1" x14ac:dyDescent="0.2">
      <c r="A20" s="260"/>
      <c r="B20" s="260"/>
      <c r="C20" s="261"/>
      <c r="D20" s="261"/>
      <c r="E20" s="88" t="s">
        <v>66</v>
      </c>
      <c r="F20" s="88">
        <f t="shared" ref="F20:F40" si="10">G20+I20+K20+M20+O20</f>
        <v>287</v>
      </c>
      <c r="G20" s="89">
        <f>SUM(G16:G19)</f>
        <v>16</v>
      </c>
      <c r="H20" s="97">
        <f t="shared" ref="H20:H35" si="11">IF(F20&lt;&gt;0,G20/F20,)</f>
        <v>5.5749128919860627E-2</v>
      </c>
      <c r="I20" s="89">
        <f>SUM(I16:I19)</f>
        <v>14</v>
      </c>
      <c r="J20" s="97">
        <f t="shared" si="2"/>
        <v>4.878048780487805E-2</v>
      </c>
      <c r="K20" s="89">
        <f>SUM(K16:K19)</f>
        <v>53</v>
      </c>
      <c r="L20" s="97">
        <f t="shared" si="3"/>
        <v>0.18466898954703834</v>
      </c>
      <c r="M20" s="89">
        <f>SUM(M16:M19)</f>
        <v>49</v>
      </c>
      <c r="N20" s="97">
        <f t="shared" si="4"/>
        <v>0.17073170731707318</v>
      </c>
      <c r="O20" s="89">
        <f>SUM(O16:O19)</f>
        <v>155</v>
      </c>
      <c r="P20" s="96">
        <f t="shared" si="5"/>
        <v>0.54006968641114983</v>
      </c>
      <c r="Q20" s="89">
        <f t="shared" si="6"/>
        <v>30</v>
      </c>
      <c r="R20" s="97">
        <f t="shared" si="7"/>
        <v>0.10452961672473868</v>
      </c>
      <c r="S20" s="89">
        <f t="shared" si="8"/>
        <v>257</v>
      </c>
      <c r="T20" s="97">
        <f t="shared" si="9"/>
        <v>0.89547038327526129</v>
      </c>
      <c r="U20" s="138" t="str">
        <f>IF(F20='TK_HL-HK'!$C$10,"Đúng","Sai")</f>
        <v>Đúng</v>
      </c>
      <c r="V20" s="5"/>
      <c r="W20" s="5"/>
      <c r="X20" s="5"/>
      <c r="Y20" s="5"/>
      <c r="Z20" s="5"/>
    </row>
    <row r="21" spans="1:26" ht="15" customHeight="1" x14ac:dyDescent="0.2">
      <c r="A21" s="260"/>
      <c r="B21" s="260"/>
      <c r="C21" s="262">
        <v>6</v>
      </c>
      <c r="D21" s="259" t="s">
        <v>69</v>
      </c>
      <c r="E21" s="91">
        <v>6</v>
      </c>
      <c r="F21" s="91">
        <f t="shared" si="10"/>
        <v>76</v>
      </c>
      <c r="G21" s="92">
        <v>0</v>
      </c>
      <c r="H21" s="93">
        <f t="shared" si="11"/>
        <v>0</v>
      </c>
      <c r="I21" s="92">
        <v>3</v>
      </c>
      <c r="J21" s="93">
        <f t="shared" si="2"/>
        <v>3.9473684210526314E-2</v>
      </c>
      <c r="K21" s="92">
        <v>4</v>
      </c>
      <c r="L21" s="93">
        <f t="shared" si="3"/>
        <v>5.2631578947368418E-2</v>
      </c>
      <c r="M21" s="92">
        <v>5</v>
      </c>
      <c r="N21" s="93">
        <f t="shared" si="4"/>
        <v>6.5789473684210523E-2</v>
      </c>
      <c r="O21" s="92">
        <v>64</v>
      </c>
      <c r="P21" s="93">
        <f t="shared" si="5"/>
        <v>0.84210526315789469</v>
      </c>
      <c r="Q21" s="94">
        <f t="shared" ref="Q21:Q30" si="12">G21+I21</f>
        <v>3</v>
      </c>
      <c r="R21" s="95">
        <f t="shared" si="7"/>
        <v>3.9473684210526314E-2</v>
      </c>
      <c r="S21" s="94">
        <f t="shared" ref="S21:S30" si="13">K21+M21+O21</f>
        <v>73</v>
      </c>
      <c r="T21" s="95">
        <f t="shared" si="9"/>
        <v>0.96052631578947367</v>
      </c>
      <c r="U21" s="138" t="str">
        <f>IF(F21='TK_HL-HK'!$C$6,"Đúng","Sai")</f>
        <v>Đúng</v>
      </c>
      <c r="V21" s="53"/>
      <c r="W21" s="53"/>
      <c r="X21" s="53"/>
      <c r="Y21" s="53"/>
      <c r="Z21" s="53"/>
    </row>
    <row r="22" spans="1:26" ht="15" customHeight="1" x14ac:dyDescent="0.2">
      <c r="A22" s="260"/>
      <c r="B22" s="260"/>
      <c r="C22" s="260"/>
      <c r="D22" s="260"/>
      <c r="E22" s="91">
        <v>7</v>
      </c>
      <c r="F22" s="91">
        <f t="shared" si="10"/>
        <v>71</v>
      </c>
      <c r="G22" s="92">
        <v>0</v>
      </c>
      <c r="H22" s="93">
        <f t="shared" si="11"/>
        <v>0</v>
      </c>
      <c r="I22" s="92">
        <v>1</v>
      </c>
      <c r="J22" s="93">
        <f t="shared" si="2"/>
        <v>1.4084507042253521E-2</v>
      </c>
      <c r="K22" s="92">
        <v>1</v>
      </c>
      <c r="L22" s="93">
        <f t="shared" si="3"/>
        <v>1.4084507042253521E-2</v>
      </c>
      <c r="M22" s="92">
        <v>12</v>
      </c>
      <c r="N22" s="93">
        <f t="shared" si="4"/>
        <v>0.16901408450704225</v>
      </c>
      <c r="O22" s="92">
        <v>57</v>
      </c>
      <c r="P22" s="93">
        <f t="shared" si="5"/>
        <v>0.80281690140845074</v>
      </c>
      <c r="Q22" s="94">
        <f t="shared" si="12"/>
        <v>1</v>
      </c>
      <c r="R22" s="95">
        <f t="shared" si="7"/>
        <v>1.4084507042253521E-2</v>
      </c>
      <c r="S22" s="94">
        <f t="shared" si="13"/>
        <v>70</v>
      </c>
      <c r="T22" s="95">
        <f t="shared" si="9"/>
        <v>0.9859154929577465</v>
      </c>
      <c r="U22" s="138" t="str">
        <f>IF(F22='TK_HL-HK'!$C$7,"Đúng","Sai")</f>
        <v>Đúng</v>
      </c>
      <c r="V22" s="53"/>
      <c r="W22" s="53"/>
      <c r="X22" s="53"/>
      <c r="Y22" s="53"/>
      <c r="Z22" s="53"/>
    </row>
    <row r="23" spans="1:26" ht="15" customHeight="1" x14ac:dyDescent="0.2">
      <c r="A23" s="260"/>
      <c r="B23" s="260"/>
      <c r="C23" s="260"/>
      <c r="D23" s="260"/>
      <c r="E23" s="91">
        <v>8</v>
      </c>
      <c r="F23" s="91">
        <f t="shared" si="10"/>
        <v>77</v>
      </c>
      <c r="G23" s="92">
        <v>0</v>
      </c>
      <c r="H23" s="93">
        <f t="shared" si="11"/>
        <v>0</v>
      </c>
      <c r="I23" s="92">
        <v>2</v>
      </c>
      <c r="J23" s="93">
        <f t="shared" si="2"/>
        <v>2.5974025974025976E-2</v>
      </c>
      <c r="K23" s="92">
        <v>0</v>
      </c>
      <c r="L23" s="93">
        <f t="shared" si="3"/>
        <v>0</v>
      </c>
      <c r="M23" s="92">
        <v>9</v>
      </c>
      <c r="N23" s="93">
        <f t="shared" si="4"/>
        <v>0.11688311688311688</v>
      </c>
      <c r="O23" s="92">
        <v>66</v>
      </c>
      <c r="P23" s="93">
        <f t="shared" si="5"/>
        <v>0.8571428571428571</v>
      </c>
      <c r="Q23" s="94">
        <f t="shared" si="12"/>
        <v>2</v>
      </c>
      <c r="R23" s="95">
        <f t="shared" si="7"/>
        <v>2.5974025974025976E-2</v>
      </c>
      <c r="S23" s="94">
        <f t="shared" si="13"/>
        <v>75</v>
      </c>
      <c r="T23" s="95">
        <f t="shared" si="9"/>
        <v>0.97402597402597402</v>
      </c>
      <c r="U23" s="138" t="str">
        <f>IF(F23='TK_HL-HK'!$C$8,"Đúng","Sai")</f>
        <v>Đúng</v>
      </c>
      <c r="V23" s="53"/>
      <c r="W23" s="53"/>
      <c r="X23" s="53"/>
      <c r="Y23" s="53"/>
      <c r="Z23" s="53"/>
    </row>
    <row r="24" spans="1:26" ht="15" customHeight="1" x14ac:dyDescent="0.2">
      <c r="A24" s="260"/>
      <c r="B24" s="260"/>
      <c r="C24" s="260"/>
      <c r="D24" s="260"/>
      <c r="E24" s="91">
        <v>9</v>
      </c>
      <c r="F24" s="91">
        <f t="shared" si="10"/>
        <v>63</v>
      </c>
      <c r="G24" s="92">
        <v>0</v>
      </c>
      <c r="H24" s="93">
        <f t="shared" si="11"/>
        <v>0</v>
      </c>
      <c r="I24" s="92">
        <v>1</v>
      </c>
      <c r="J24" s="93">
        <f t="shared" si="2"/>
        <v>1.5873015873015872E-2</v>
      </c>
      <c r="K24" s="92">
        <v>16</v>
      </c>
      <c r="L24" s="93">
        <f t="shared" si="3"/>
        <v>0.25396825396825395</v>
      </c>
      <c r="M24" s="92">
        <v>21</v>
      </c>
      <c r="N24" s="93">
        <f t="shared" si="4"/>
        <v>0.33333333333333331</v>
      </c>
      <c r="O24" s="92">
        <v>25</v>
      </c>
      <c r="P24" s="93">
        <f t="shared" si="5"/>
        <v>0.3968253968253968</v>
      </c>
      <c r="Q24" s="94">
        <f t="shared" si="12"/>
        <v>1</v>
      </c>
      <c r="R24" s="95">
        <f t="shared" si="7"/>
        <v>1.5873015873015872E-2</v>
      </c>
      <c r="S24" s="94">
        <f t="shared" si="13"/>
        <v>62</v>
      </c>
      <c r="T24" s="95">
        <f t="shared" si="9"/>
        <v>0.98412698412698407</v>
      </c>
      <c r="U24" s="138" t="str">
        <f>IF(F24='TK_HL-HK'!$C$9,"Đúng","Sai")</f>
        <v>Đúng</v>
      </c>
      <c r="V24" s="5"/>
      <c r="W24" s="5"/>
      <c r="X24" s="5"/>
      <c r="Y24" s="5"/>
      <c r="Z24" s="5"/>
    </row>
    <row r="25" spans="1:26" ht="15" customHeight="1" x14ac:dyDescent="0.2">
      <c r="A25" s="260"/>
      <c r="B25" s="260"/>
      <c r="C25" s="261"/>
      <c r="D25" s="261"/>
      <c r="E25" s="88" t="s">
        <v>66</v>
      </c>
      <c r="F25" s="88">
        <f t="shared" si="10"/>
        <v>287</v>
      </c>
      <c r="G25" s="89">
        <f>SUM(G21:G24)</f>
        <v>0</v>
      </c>
      <c r="H25" s="97">
        <f t="shared" si="11"/>
        <v>0</v>
      </c>
      <c r="I25" s="89">
        <f>SUM(I21:I24)</f>
        <v>7</v>
      </c>
      <c r="J25" s="97">
        <f t="shared" si="2"/>
        <v>2.4390243902439025E-2</v>
      </c>
      <c r="K25" s="89">
        <f>SUM(K21:K24)</f>
        <v>21</v>
      </c>
      <c r="L25" s="97">
        <f t="shared" si="3"/>
        <v>7.3170731707317069E-2</v>
      </c>
      <c r="M25" s="89">
        <f>SUM(M21:M24)</f>
        <v>47</v>
      </c>
      <c r="N25" s="97">
        <f t="shared" si="4"/>
        <v>0.16376306620209058</v>
      </c>
      <c r="O25" s="89">
        <f>SUM(O21:O24)</f>
        <v>212</v>
      </c>
      <c r="P25" s="96">
        <f t="shared" si="5"/>
        <v>0.73867595818815335</v>
      </c>
      <c r="Q25" s="89">
        <f t="shared" si="12"/>
        <v>7</v>
      </c>
      <c r="R25" s="97">
        <f t="shared" si="7"/>
        <v>2.4390243902439025E-2</v>
      </c>
      <c r="S25" s="89">
        <f t="shared" si="13"/>
        <v>280</v>
      </c>
      <c r="T25" s="97">
        <f t="shared" si="9"/>
        <v>0.97560975609756095</v>
      </c>
      <c r="U25" s="138" t="str">
        <f>IF(F25='TK_HL-HK'!$C$10,"Đúng","Sai")</f>
        <v>Đúng</v>
      </c>
      <c r="V25" s="5"/>
      <c r="W25" s="5"/>
      <c r="X25" s="5"/>
      <c r="Y25" s="5"/>
      <c r="Z25" s="5"/>
    </row>
    <row r="26" spans="1:26" ht="15" customHeight="1" x14ac:dyDescent="0.2">
      <c r="A26" s="260"/>
      <c r="B26" s="260"/>
      <c r="C26" s="262">
        <v>7</v>
      </c>
      <c r="D26" s="262" t="s">
        <v>70</v>
      </c>
      <c r="E26" s="91">
        <v>6</v>
      </c>
      <c r="F26" s="91">
        <f t="shared" si="10"/>
        <v>76</v>
      </c>
      <c r="G26" s="92">
        <v>3</v>
      </c>
      <c r="H26" s="93">
        <f t="shared" si="11"/>
        <v>3.9473684210526314E-2</v>
      </c>
      <c r="I26" s="92">
        <v>6</v>
      </c>
      <c r="J26" s="93">
        <f t="shared" si="2"/>
        <v>7.8947368421052627E-2</v>
      </c>
      <c r="K26" s="92">
        <v>6</v>
      </c>
      <c r="L26" s="93">
        <f t="shared" si="3"/>
        <v>7.8947368421052627E-2</v>
      </c>
      <c r="M26" s="92">
        <v>26</v>
      </c>
      <c r="N26" s="93">
        <f t="shared" si="4"/>
        <v>0.34210526315789475</v>
      </c>
      <c r="O26" s="92">
        <v>35</v>
      </c>
      <c r="P26" s="93">
        <f t="shared" si="5"/>
        <v>0.46052631578947367</v>
      </c>
      <c r="Q26" s="94">
        <f t="shared" si="12"/>
        <v>9</v>
      </c>
      <c r="R26" s="95">
        <f t="shared" si="7"/>
        <v>0.11842105263157894</v>
      </c>
      <c r="S26" s="94">
        <f t="shared" si="13"/>
        <v>67</v>
      </c>
      <c r="T26" s="95">
        <f t="shared" si="9"/>
        <v>0.88157894736842102</v>
      </c>
      <c r="U26" s="138" t="str">
        <f>IF(F26='TK_HL-HK'!$C$6,"Đúng","Sai")</f>
        <v>Đúng</v>
      </c>
      <c r="V26" s="5"/>
      <c r="W26" s="5"/>
      <c r="X26" s="5"/>
      <c r="Y26" s="5"/>
      <c r="Z26" s="5"/>
    </row>
    <row r="27" spans="1:26" ht="15" customHeight="1" x14ac:dyDescent="0.2">
      <c r="A27" s="260"/>
      <c r="B27" s="260"/>
      <c r="C27" s="260"/>
      <c r="D27" s="260"/>
      <c r="E27" s="91">
        <v>7</v>
      </c>
      <c r="F27" s="91">
        <f t="shared" si="10"/>
        <v>71</v>
      </c>
      <c r="G27" s="92">
        <v>7</v>
      </c>
      <c r="H27" s="93">
        <f t="shared" si="11"/>
        <v>9.8591549295774641E-2</v>
      </c>
      <c r="I27" s="92">
        <v>11</v>
      </c>
      <c r="J27" s="93">
        <f t="shared" si="2"/>
        <v>0.15492957746478872</v>
      </c>
      <c r="K27" s="92">
        <v>20</v>
      </c>
      <c r="L27" s="93">
        <f t="shared" si="3"/>
        <v>0.28169014084507044</v>
      </c>
      <c r="M27" s="92">
        <v>13</v>
      </c>
      <c r="N27" s="93">
        <f t="shared" si="4"/>
        <v>0.18309859154929578</v>
      </c>
      <c r="O27" s="92">
        <v>20</v>
      </c>
      <c r="P27" s="93">
        <f t="shared" si="5"/>
        <v>0.28169014084507044</v>
      </c>
      <c r="Q27" s="94">
        <f t="shared" si="12"/>
        <v>18</v>
      </c>
      <c r="R27" s="95">
        <f t="shared" si="7"/>
        <v>0.25352112676056338</v>
      </c>
      <c r="S27" s="94">
        <f t="shared" si="13"/>
        <v>53</v>
      </c>
      <c r="T27" s="95">
        <f t="shared" si="9"/>
        <v>0.74647887323943662</v>
      </c>
      <c r="U27" s="138" t="str">
        <f>IF(F27='TK_HL-HK'!$C$7,"Đúng","Sai")</f>
        <v>Đúng</v>
      </c>
      <c r="V27" s="5"/>
      <c r="W27" s="5"/>
      <c r="X27" s="5"/>
      <c r="Y27" s="5"/>
      <c r="Z27" s="5"/>
    </row>
    <row r="28" spans="1:26" ht="15" customHeight="1" x14ac:dyDescent="0.2">
      <c r="A28" s="260"/>
      <c r="B28" s="260"/>
      <c r="C28" s="260"/>
      <c r="D28" s="260"/>
      <c r="E28" s="91">
        <v>8</v>
      </c>
      <c r="F28" s="91">
        <f t="shared" si="10"/>
        <v>77</v>
      </c>
      <c r="G28" s="92">
        <v>0</v>
      </c>
      <c r="H28" s="93">
        <f t="shared" si="11"/>
        <v>0</v>
      </c>
      <c r="I28" s="92">
        <v>8</v>
      </c>
      <c r="J28" s="93">
        <f t="shared" si="2"/>
        <v>0.1038961038961039</v>
      </c>
      <c r="K28" s="92">
        <v>10</v>
      </c>
      <c r="L28" s="93">
        <f t="shared" si="3"/>
        <v>0.12987012987012986</v>
      </c>
      <c r="M28" s="92">
        <v>16</v>
      </c>
      <c r="N28" s="93">
        <f t="shared" si="4"/>
        <v>0.20779220779220781</v>
      </c>
      <c r="O28" s="92">
        <v>43</v>
      </c>
      <c r="P28" s="93">
        <f t="shared" si="5"/>
        <v>0.55844155844155841</v>
      </c>
      <c r="Q28" s="94">
        <f t="shared" si="12"/>
        <v>8</v>
      </c>
      <c r="R28" s="95">
        <f t="shared" si="7"/>
        <v>0.1038961038961039</v>
      </c>
      <c r="S28" s="94">
        <f t="shared" si="13"/>
        <v>69</v>
      </c>
      <c r="T28" s="95">
        <f t="shared" si="9"/>
        <v>0.89610389610389607</v>
      </c>
      <c r="U28" s="138" t="str">
        <f>IF(F28='TK_HL-HK'!$C$8,"Đúng","Sai")</f>
        <v>Đúng</v>
      </c>
      <c r="V28" s="5"/>
      <c r="W28" s="5"/>
      <c r="X28" s="5"/>
      <c r="Y28" s="5"/>
      <c r="Z28" s="5"/>
    </row>
    <row r="29" spans="1:26" ht="15" customHeight="1" x14ac:dyDescent="0.2">
      <c r="A29" s="260"/>
      <c r="B29" s="260"/>
      <c r="C29" s="260"/>
      <c r="D29" s="260"/>
      <c r="E29" s="91">
        <v>9</v>
      </c>
      <c r="F29" s="91">
        <f t="shared" si="10"/>
        <v>63</v>
      </c>
      <c r="G29" s="92">
        <v>3</v>
      </c>
      <c r="H29" s="93">
        <f t="shared" si="11"/>
        <v>4.7619047619047616E-2</v>
      </c>
      <c r="I29" s="92">
        <v>7</v>
      </c>
      <c r="J29" s="93">
        <f t="shared" si="2"/>
        <v>0.1111111111111111</v>
      </c>
      <c r="K29" s="92">
        <v>7</v>
      </c>
      <c r="L29" s="93">
        <f t="shared" si="3"/>
        <v>0.1111111111111111</v>
      </c>
      <c r="M29" s="92">
        <v>9</v>
      </c>
      <c r="N29" s="93">
        <f t="shared" si="4"/>
        <v>0.14285714285714285</v>
      </c>
      <c r="O29" s="92">
        <v>37</v>
      </c>
      <c r="P29" s="93">
        <f t="shared" si="5"/>
        <v>0.58730158730158732</v>
      </c>
      <c r="Q29" s="94">
        <f t="shared" si="12"/>
        <v>10</v>
      </c>
      <c r="R29" s="95">
        <f t="shared" si="7"/>
        <v>0.15873015873015872</v>
      </c>
      <c r="S29" s="94">
        <f t="shared" si="13"/>
        <v>53</v>
      </c>
      <c r="T29" s="95">
        <f t="shared" si="9"/>
        <v>0.84126984126984128</v>
      </c>
      <c r="U29" s="138" t="str">
        <f>IF(F29='TK_HL-HK'!$C$9,"Đúng","Sai")</f>
        <v>Đúng</v>
      </c>
      <c r="V29" s="5"/>
      <c r="W29" s="5"/>
      <c r="X29" s="5"/>
      <c r="Y29" s="5"/>
      <c r="Z29" s="5"/>
    </row>
    <row r="30" spans="1:26" ht="15" customHeight="1" x14ac:dyDescent="0.2">
      <c r="A30" s="260"/>
      <c r="B30" s="260"/>
      <c r="C30" s="261"/>
      <c r="D30" s="261"/>
      <c r="E30" s="88" t="s">
        <v>66</v>
      </c>
      <c r="F30" s="88">
        <f t="shared" si="10"/>
        <v>287</v>
      </c>
      <c r="G30" s="89">
        <f>SUM(G26:G29)</f>
        <v>13</v>
      </c>
      <c r="H30" s="97">
        <f t="shared" si="11"/>
        <v>4.5296167247386762E-2</v>
      </c>
      <c r="I30" s="89">
        <f>SUM(I26:I29)</f>
        <v>32</v>
      </c>
      <c r="J30" s="97">
        <f t="shared" si="2"/>
        <v>0.11149825783972125</v>
      </c>
      <c r="K30" s="89">
        <f>SUM(K26:K29)</f>
        <v>43</v>
      </c>
      <c r="L30" s="97">
        <f t="shared" si="3"/>
        <v>0.14982578397212543</v>
      </c>
      <c r="M30" s="89">
        <f>SUM(M26:M29)</f>
        <v>64</v>
      </c>
      <c r="N30" s="97">
        <f t="shared" si="4"/>
        <v>0.22299651567944251</v>
      </c>
      <c r="O30" s="89">
        <f>SUM(O26:O29)</f>
        <v>135</v>
      </c>
      <c r="P30" s="96">
        <f t="shared" si="5"/>
        <v>0.47038327526132406</v>
      </c>
      <c r="Q30" s="89">
        <f t="shared" si="12"/>
        <v>45</v>
      </c>
      <c r="R30" s="97">
        <f t="shared" si="7"/>
        <v>0.156794425087108</v>
      </c>
      <c r="S30" s="89">
        <f t="shared" si="13"/>
        <v>242</v>
      </c>
      <c r="T30" s="97">
        <f t="shared" si="9"/>
        <v>0.84320557491289194</v>
      </c>
      <c r="U30" s="138" t="str">
        <f>IF(F30='TK_HL-HK'!$C$10,"Đúng","Sai")</f>
        <v>Đúng</v>
      </c>
      <c r="V30" s="5"/>
      <c r="W30" s="5"/>
      <c r="X30" s="5"/>
      <c r="Y30" s="5"/>
      <c r="Z30" s="5"/>
    </row>
    <row r="31" spans="1:26" ht="15" customHeight="1" x14ac:dyDescent="0.2">
      <c r="A31" s="260"/>
      <c r="B31" s="260"/>
      <c r="C31" s="262">
        <v>8</v>
      </c>
      <c r="D31" s="259" t="s">
        <v>71</v>
      </c>
      <c r="E31" s="91">
        <v>6</v>
      </c>
      <c r="F31" s="91">
        <f t="shared" si="10"/>
        <v>76</v>
      </c>
      <c r="G31" s="92">
        <v>3</v>
      </c>
      <c r="H31" s="93">
        <f t="shared" si="11"/>
        <v>3.9473684210526314E-2</v>
      </c>
      <c r="I31" s="92">
        <v>7</v>
      </c>
      <c r="J31" s="93">
        <f t="shared" si="2"/>
        <v>9.2105263157894732E-2</v>
      </c>
      <c r="K31" s="92">
        <v>32</v>
      </c>
      <c r="L31" s="93">
        <f t="shared" si="3"/>
        <v>0.42105263157894735</v>
      </c>
      <c r="M31" s="92">
        <v>18</v>
      </c>
      <c r="N31" s="93">
        <f t="shared" si="4"/>
        <v>0.23684210526315788</v>
      </c>
      <c r="O31" s="92">
        <v>16</v>
      </c>
      <c r="P31" s="93">
        <f t="shared" si="5"/>
        <v>0.21052631578947367</v>
      </c>
      <c r="Q31" s="94">
        <f t="shared" ref="Q31:Q45" si="14">G31+I31</f>
        <v>10</v>
      </c>
      <c r="R31" s="95">
        <f t="shared" si="7"/>
        <v>0.13157894736842105</v>
      </c>
      <c r="S31" s="94">
        <f t="shared" ref="S31:S45" si="15">K31+M31+O31</f>
        <v>66</v>
      </c>
      <c r="T31" s="95">
        <f t="shared" si="9"/>
        <v>0.86842105263157898</v>
      </c>
      <c r="U31" s="138" t="str">
        <f>IF(F31='TK_HL-HK'!$C$6,"Đúng","Sai")</f>
        <v>Đúng</v>
      </c>
      <c r="V31" s="5"/>
      <c r="W31" s="5"/>
      <c r="X31" s="5"/>
      <c r="Y31" s="5"/>
      <c r="Z31" s="5"/>
    </row>
    <row r="32" spans="1:26" ht="15" customHeight="1" x14ac:dyDescent="0.2">
      <c r="A32" s="260"/>
      <c r="B32" s="260"/>
      <c r="C32" s="260"/>
      <c r="D32" s="260"/>
      <c r="E32" s="91">
        <v>7</v>
      </c>
      <c r="F32" s="91">
        <f t="shared" si="10"/>
        <v>71</v>
      </c>
      <c r="G32" s="92">
        <v>26</v>
      </c>
      <c r="H32" s="93">
        <f t="shared" si="11"/>
        <v>0.36619718309859156</v>
      </c>
      <c r="I32" s="92">
        <v>10</v>
      </c>
      <c r="J32" s="93">
        <f t="shared" si="2"/>
        <v>0.14084507042253522</v>
      </c>
      <c r="K32" s="92">
        <v>17</v>
      </c>
      <c r="L32" s="93">
        <f t="shared" si="3"/>
        <v>0.23943661971830985</v>
      </c>
      <c r="M32" s="92">
        <v>10</v>
      </c>
      <c r="N32" s="93">
        <f t="shared" si="4"/>
        <v>0.14084507042253522</v>
      </c>
      <c r="O32" s="92">
        <v>8</v>
      </c>
      <c r="P32" s="93">
        <f t="shared" si="5"/>
        <v>0.11267605633802817</v>
      </c>
      <c r="Q32" s="94">
        <f t="shared" si="14"/>
        <v>36</v>
      </c>
      <c r="R32" s="95">
        <f t="shared" si="7"/>
        <v>0.50704225352112675</v>
      </c>
      <c r="S32" s="94">
        <f t="shared" si="15"/>
        <v>35</v>
      </c>
      <c r="T32" s="95">
        <f t="shared" si="9"/>
        <v>0.49295774647887325</v>
      </c>
      <c r="U32" s="138" t="str">
        <f>IF(F32='TK_HL-HK'!$C$7,"Đúng","Sai")</f>
        <v>Đúng</v>
      </c>
      <c r="V32" s="5"/>
      <c r="W32" s="5"/>
      <c r="X32" s="5"/>
      <c r="Y32" s="5"/>
      <c r="Z32" s="5"/>
    </row>
    <row r="33" spans="1:26" ht="15" customHeight="1" x14ac:dyDescent="0.2">
      <c r="A33" s="260"/>
      <c r="B33" s="260"/>
      <c r="C33" s="260"/>
      <c r="D33" s="260"/>
      <c r="E33" s="91">
        <v>8</v>
      </c>
      <c r="F33" s="91">
        <f t="shared" si="10"/>
        <v>77</v>
      </c>
      <c r="G33" s="92">
        <v>7</v>
      </c>
      <c r="H33" s="93">
        <f t="shared" si="11"/>
        <v>9.0909090909090912E-2</v>
      </c>
      <c r="I33" s="92">
        <v>16</v>
      </c>
      <c r="J33" s="93">
        <f t="shared" si="2"/>
        <v>0.20779220779220781</v>
      </c>
      <c r="K33" s="92">
        <v>20</v>
      </c>
      <c r="L33" s="93">
        <f t="shared" si="3"/>
        <v>0.25974025974025972</v>
      </c>
      <c r="M33" s="92">
        <v>22</v>
      </c>
      <c r="N33" s="93">
        <f t="shared" si="4"/>
        <v>0.2857142857142857</v>
      </c>
      <c r="O33" s="92">
        <v>12</v>
      </c>
      <c r="P33" s="93">
        <f t="shared" si="5"/>
        <v>0.15584415584415584</v>
      </c>
      <c r="Q33" s="94">
        <f t="shared" si="14"/>
        <v>23</v>
      </c>
      <c r="R33" s="95">
        <f t="shared" si="7"/>
        <v>0.29870129870129869</v>
      </c>
      <c r="S33" s="94">
        <f t="shared" si="15"/>
        <v>54</v>
      </c>
      <c r="T33" s="95">
        <f t="shared" si="9"/>
        <v>0.70129870129870131</v>
      </c>
      <c r="U33" s="138" t="str">
        <f>IF(F33='TK_HL-HK'!$C$8,"Đúng","Sai")</f>
        <v>Đúng</v>
      </c>
      <c r="V33" s="5"/>
      <c r="W33" s="5"/>
      <c r="X33" s="5"/>
      <c r="Y33" s="5"/>
      <c r="Z33" s="5"/>
    </row>
    <row r="34" spans="1:26" ht="15" customHeight="1" x14ac:dyDescent="0.2">
      <c r="A34" s="260"/>
      <c r="B34" s="260"/>
      <c r="C34" s="260"/>
      <c r="D34" s="260"/>
      <c r="E34" s="91">
        <v>9</v>
      </c>
      <c r="F34" s="91">
        <f t="shared" si="10"/>
        <v>63</v>
      </c>
      <c r="G34" s="92">
        <v>13</v>
      </c>
      <c r="H34" s="93">
        <f t="shared" si="11"/>
        <v>0.20634920634920634</v>
      </c>
      <c r="I34" s="92">
        <v>14</v>
      </c>
      <c r="J34" s="93">
        <f t="shared" si="2"/>
        <v>0.22222222222222221</v>
      </c>
      <c r="K34" s="92">
        <v>13</v>
      </c>
      <c r="L34" s="93">
        <f t="shared" si="3"/>
        <v>0.20634920634920634</v>
      </c>
      <c r="M34" s="92">
        <v>5</v>
      </c>
      <c r="N34" s="93">
        <f t="shared" si="4"/>
        <v>7.9365079365079361E-2</v>
      </c>
      <c r="O34" s="92">
        <v>18</v>
      </c>
      <c r="P34" s="93">
        <f t="shared" si="5"/>
        <v>0.2857142857142857</v>
      </c>
      <c r="Q34" s="94">
        <f t="shared" si="14"/>
        <v>27</v>
      </c>
      <c r="R34" s="95">
        <f t="shared" si="7"/>
        <v>0.42857142857142855</v>
      </c>
      <c r="S34" s="94">
        <f t="shared" si="15"/>
        <v>36</v>
      </c>
      <c r="T34" s="95">
        <f t="shared" si="9"/>
        <v>0.5714285714285714</v>
      </c>
      <c r="U34" s="138" t="str">
        <f>IF(F34='TK_HL-HK'!$C$9,"Đúng","Sai")</f>
        <v>Đúng</v>
      </c>
      <c r="V34" s="5"/>
      <c r="W34" s="5"/>
      <c r="X34" s="5"/>
      <c r="Y34" s="5"/>
      <c r="Z34" s="5"/>
    </row>
    <row r="35" spans="1:26" ht="15" customHeight="1" x14ac:dyDescent="0.2">
      <c r="A35" s="261"/>
      <c r="B35" s="261"/>
      <c r="C35" s="261"/>
      <c r="D35" s="261"/>
      <c r="E35" s="88" t="s">
        <v>66</v>
      </c>
      <c r="F35" s="88">
        <f t="shared" si="10"/>
        <v>287</v>
      </c>
      <c r="G35" s="89">
        <f>SUM(G31:G34)</f>
        <v>49</v>
      </c>
      <c r="H35" s="97">
        <f t="shared" si="11"/>
        <v>0.17073170731707318</v>
      </c>
      <c r="I35" s="89">
        <f>SUM(I31:I34)</f>
        <v>47</v>
      </c>
      <c r="J35" s="97">
        <f t="shared" si="2"/>
        <v>0.16376306620209058</v>
      </c>
      <c r="K35" s="89">
        <f>SUM(K31:K34)</f>
        <v>82</v>
      </c>
      <c r="L35" s="97">
        <f t="shared" si="3"/>
        <v>0.2857142857142857</v>
      </c>
      <c r="M35" s="89">
        <f>SUM(M31:M34)</f>
        <v>55</v>
      </c>
      <c r="N35" s="97">
        <f t="shared" si="4"/>
        <v>0.19163763066202091</v>
      </c>
      <c r="O35" s="89">
        <f>SUM(O31:O34)</f>
        <v>54</v>
      </c>
      <c r="P35" s="96">
        <f t="shared" si="5"/>
        <v>0.18815331010452963</v>
      </c>
      <c r="Q35" s="89">
        <f t="shared" si="14"/>
        <v>96</v>
      </c>
      <c r="R35" s="97">
        <f t="shared" si="7"/>
        <v>0.33449477351916379</v>
      </c>
      <c r="S35" s="89">
        <f t="shared" si="15"/>
        <v>191</v>
      </c>
      <c r="T35" s="97">
        <f t="shared" si="9"/>
        <v>0.66550522648083621</v>
      </c>
      <c r="U35" s="138" t="str">
        <f>IF(F35='TK_HL-HK'!$C$10,"Đúng","Sai")</f>
        <v>Đúng</v>
      </c>
      <c r="V35" s="5"/>
      <c r="W35" s="5"/>
      <c r="X35" s="5"/>
      <c r="Y35" s="5"/>
      <c r="Z35" s="5"/>
    </row>
    <row r="36" spans="1:26" ht="15" customHeight="1" x14ac:dyDescent="0.2">
      <c r="A36" s="263">
        <v>2</v>
      </c>
      <c r="B36" s="264" t="s">
        <v>28</v>
      </c>
      <c r="C36" s="262">
        <v>1</v>
      </c>
      <c r="D36" s="259" t="s">
        <v>65</v>
      </c>
      <c r="E36" s="91">
        <v>6</v>
      </c>
      <c r="F36" s="91">
        <f t="shared" si="10"/>
        <v>59</v>
      </c>
      <c r="G36" s="98">
        <v>0</v>
      </c>
      <c r="H36" s="99">
        <f t="shared" ref="H36:H65" si="16">IF(F36&lt;&gt;0,G36/F36,)</f>
        <v>0</v>
      </c>
      <c r="I36" s="98">
        <v>4</v>
      </c>
      <c r="J36" s="99">
        <f t="shared" ref="J36:J65" si="17">IF(F36&lt;&gt;0,I36/F36,)</f>
        <v>6.7796610169491525E-2</v>
      </c>
      <c r="K36" s="98">
        <v>4</v>
      </c>
      <c r="L36" s="99">
        <f t="shared" ref="L36:L65" si="18">IF(F36&lt;&gt;0,K36/F36,)</f>
        <v>6.7796610169491525E-2</v>
      </c>
      <c r="M36" s="98">
        <v>16</v>
      </c>
      <c r="N36" s="99">
        <f t="shared" ref="N36:N65" si="19">IF(F36&lt;&gt;0,M36/F36,)</f>
        <v>0.2711864406779661</v>
      </c>
      <c r="O36" s="98">
        <v>35</v>
      </c>
      <c r="P36" s="99">
        <f t="shared" ref="P36:P65" si="20">IF(F36&lt;&gt;0,O36/F36,)</f>
        <v>0.59322033898305082</v>
      </c>
      <c r="Q36" s="100">
        <f t="shared" si="14"/>
        <v>4</v>
      </c>
      <c r="R36" s="99">
        <f t="shared" ref="R36:R65" si="21">IF(F36&lt;&gt;0,Q36/F36,"")</f>
        <v>6.7796610169491525E-2</v>
      </c>
      <c r="S36" s="100">
        <f t="shared" si="15"/>
        <v>55</v>
      </c>
      <c r="T36" s="99">
        <f t="shared" ref="T36:T65" si="22">IF(F36&lt;&gt;0,S36/F36,"")</f>
        <v>0.93220338983050843</v>
      </c>
      <c r="U36" s="138" t="str">
        <f>IF(F36='TK_HL-HK'!$C$11,"Đúng","Sai")</f>
        <v>Đúng</v>
      </c>
      <c r="V36" s="5"/>
      <c r="W36" s="5"/>
      <c r="X36" s="5"/>
      <c r="Y36" s="5"/>
      <c r="Z36" s="5"/>
    </row>
    <row r="37" spans="1:26" ht="15" customHeight="1" x14ac:dyDescent="0.2">
      <c r="A37" s="260"/>
      <c r="B37" s="260"/>
      <c r="C37" s="260"/>
      <c r="D37" s="260"/>
      <c r="E37" s="91">
        <v>7</v>
      </c>
      <c r="F37" s="91">
        <f t="shared" si="10"/>
        <v>55</v>
      </c>
      <c r="G37" s="98">
        <v>0</v>
      </c>
      <c r="H37" s="99">
        <f t="shared" si="16"/>
        <v>0</v>
      </c>
      <c r="I37" s="98">
        <v>0</v>
      </c>
      <c r="J37" s="99">
        <f t="shared" si="17"/>
        <v>0</v>
      </c>
      <c r="K37" s="98">
        <v>7</v>
      </c>
      <c r="L37" s="99">
        <f t="shared" si="18"/>
        <v>0.12727272727272726</v>
      </c>
      <c r="M37" s="98">
        <v>24</v>
      </c>
      <c r="N37" s="99">
        <f t="shared" si="19"/>
        <v>0.43636363636363634</v>
      </c>
      <c r="O37" s="98">
        <v>24</v>
      </c>
      <c r="P37" s="99">
        <f t="shared" si="20"/>
        <v>0.43636363636363634</v>
      </c>
      <c r="Q37" s="100">
        <f t="shared" si="14"/>
        <v>0</v>
      </c>
      <c r="R37" s="99">
        <f t="shared" si="21"/>
        <v>0</v>
      </c>
      <c r="S37" s="100">
        <f t="shared" si="15"/>
        <v>55</v>
      </c>
      <c r="T37" s="99">
        <f t="shared" si="22"/>
        <v>1</v>
      </c>
      <c r="U37" s="138" t="str">
        <f>IF(F37='TK_HL-HK'!$C$12,"Đúng","Sai")</f>
        <v>Đúng</v>
      </c>
      <c r="V37" s="5"/>
      <c r="W37" s="5"/>
      <c r="X37" s="5"/>
      <c r="Y37" s="5"/>
      <c r="Z37" s="5"/>
    </row>
    <row r="38" spans="1:26" ht="15" customHeight="1" x14ac:dyDescent="0.2">
      <c r="A38" s="260"/>
      <c r="B38" s="260"/>
      <c r="C38" s="260"/>
      <c r="D38" s="260"/>
      <c r="E38" s="91">
        <v>8</v>
      </c>
      <c r="F38" s="91">
        <f t="shared" si="10"/>
        <v>56</v>
      </c>
      <c r="G38" s="98">
        <v>1</v>
      </c>
      <c r="H38" s="99">
        <f t="shared" si="16"/>
        <v>1.7857142857142856E-2</v>
      </c>
      <c r="I38" s="98">
        <v>6</v>
      </c>
      <c r="J38" s="99">
        <f t="shared" si="17"/>
        <v>0.10714285714285714</v>
      </c>
      <c r="K38" s="98">
        <v>15</v>
      </c>
      <c r="L38" s="99">
        <f t="shared" si="18"/>
        <v>0.26785714285714285</v>
      </c>
      <c r="M38" s="98">
        <v>26</v>
      </c>
      <c r="N38" s="99">
        <f t="shared" si="19"/>
        <v>0.4642857142857143</v>
      </c>
      <c r="O38" s="98">
        <v>8</v>
      </c>
      <c r="P38" s="99">
        <f t="shared" si="20"/>
        <v>0.14285714285714285</v>
      </c>
      <c r="Q38" s="100">
        <f t="shared" si="14"/>
        <v>7</v>
      </c>
      <c r="R38" s="99">
        <f t="shared" si="21"/>
        <v>0.125</v>
      </c>
      <c r="S38" s="100">
        <f t="shared" si="15"/>
        <v>49</v>
      </c>
      <c r="T38" s="99">
        <f t="shared" si="22"/>
        <v>0.875</v>
      </c>
      <c r="U38" s="138" t="str">
        <f>IF(F38='TK_HL-HK'!$C$13,"Đúng","Sai")</f>
        <v>Đúng</v>
      </c>
      <c r="V38" s="5"/>
      <c r="W38" s="5"/>
      <c r="X38" s="5"/>
      <c r="Y38" s="5"/>
      <c r="Z38" s="5"/>
    </row>
    <row r="39" spans="1:26" ht="15" customHeight="1" x14ac:dyDescent="0.2">
      <c r="A39" s="260"/>
      <c r="B39" s="260"/>
      <c r="C39" s="260"/>
      <c r="D39" s="260"/>
      <c r="E39" s="91">
        <v>9</v>
      </c>
      <c r="F39" s="91">
        <f t="shared" si="10"/>
        <v>31</v>
      </c>
      <c r="G39" s="98">
        <v>0</v>
      </c>
      <c r="H39" s="99">
        <f t="shared" si="16"/>
        <v>0</v>
      </c>
      <c r="I39" s="98">
        <v>0</v>
      </c>
      <c r="J39" s="99">
        <f t="shared" si="17"/>
        <v>0</v>
      </c>
      <c r="K39" s="98">
        <v>1</v>
      </c>
      <c r="L39" s="99">
        <f t="shared" si="18"/>
        <v>3.2258064516129031E-2</v>
      </c>
      <c r="M39" s="98">
        <v>9</v>
      </c>
      <c r="N39" s="99">
        <f t="shared" si="19"/>
        <v>0.29032258064516131</v>
      </c>
      <c r="O39" s="98">
        <v>21</v>
      </c>
      <c r="P39" s="99">
        <f t="shared" si="20"/>
        <v>0.67741935483870963</v>
      </c>
      <c r="Q39" s="100">
        <f t="shared" si="14"/>
        <v>0</v>
      </c>
      <c r="R39" s="99">
        <f t="shared" si="21"/>
        <v>0</v>
      </c>
      <c r="S39" s="100">
        <f t="shared" si="15"/>
        <v>31</v>
      </c>
      <c r="T39" s="99">
        <f t="shared" si="22"/>
        <v>1</v>
      </c>
      <c r="U39" s="138" t="str">
        <f>IF(F39='TK_HL-HK'!$C$14,"Đúng","Sai")</f>
        <v>Đúng</v>
      </c>
      <c r="V39" s="5"/>
      <c r="W39" s="5"/>
      <c r="X39" s="5"/>
      <c r="Y39" s="5"/>
      <c r="Z39" s="5"/>
    </row>
    <row r="40" spans="1:26" ht="15" customHeight="1" x14ac:dyDescent="0.2">
      <c r="A40" s="260"/>
      <c r="B40" s="260"/>
      <c r="C40" s="261"/>
      <c r="D40" s="261"/>
      <c r="E40" s="88" t="s">
        <v>66</v>
      </c>
      <c r="F40" s="88">
        <f t="shared" si="10"/>
        <v>201</v>
      </c>
      <c r="G40" s="101">
        <f>SUM(G36:G39)</f>
        <v>1</v>
      </c>
      <c r="H40" s="102">
        <f t="shared" si="16"/>
        <v>4.9751243781094526E-3</v>
      </c>
      <c r="I40" s="101">
        <f>SUM(I36:I39)</f>
        <v>10</v>
      </c>
      <c r="J40" s="102">
        <f t="shared" si="17"/>
        <v>4.975124378109453E-2</v>
      </c>
      <c r="K40" s="101">
        <f>SUM(K36:K39)</f>
        <v>27</v>
      </c>
      <c r="L40" s="102">
        <f t="shared" si="18"/>
        <v>0.13432835820895522</v>
      </c>
      <c r="M40" s="101">
        <f>SUM(M36:M39)</f>
        <v>75</v>
      </c>
      <c r="N40" s="102">
        <f t="shared" si="19"/>
        <v>0.37313432835820898</v>
      </c>
      <c r="O40" s="101">
        <f>SUM(O36:O39)</f>
        <v>88</v>
      </c>
      <c r="P40" s="102">
        <f t="shared" si="20"/>
        <v>0.43781094527363185</v>
      </c>
      <c r="Q40" s="101">
        <f t="shared" si="14"/>
        <v>11</v>
      </c>
      <c r="R40" s="102">
        <f t="shared" si="21"/>
        <v>5.4726368159203981E-2</v>
      </c>
      <c r="S40" s="101">
        <f t="shared" si="15"/>
        <v>190</v>
      </c>
      <c r="T40" s="102">
        <f t="shared" si="22"/>
        <v>0.94527363184079605</v>
      </c>
      <c r="U40" s="138" t="str">
        <f>IF(F40='TK_HL-HK'!$C$15,"Đúng","Sai")</f>
        <v>Đúng</v>
      </c>
      <c r="V40" s="5"/>
      <c r="W40" s="5"/>
      <c r="X40" s="5"/>
      <c r="Y40" s="5"/>
      <c r="Z40" s="5"/>
    </row>
    <row r="41" spans="1:26" ht="15" customHeight="1" x14ac:dyDescent="0.2">
      <c r="A41" s="260"/>
      <c r="B41" s="260"/>
      <c r="C41" s="262">
        <v>2</v>
      </c>
      <c r="D41" s="259" t="s">
        <v>67</v>
      </c>
      <c r="E41" s="91">
        <v>6</v>
      </c>
      <c r="F41" s="91">
        <f t="shared" ref="F41:F50" si="23">G41+I41+K41+M41+O41</f>
        <v>59</v>
      </c>
      <c r="G41" s="98">
        <v>7</v>
      </c>
      <c r="H41" s="99">
        <f t="shared" si="16"/>
        <v>0.11864406779661017</v>
      </c>
      <c r="I41" s="98">
        <v>4</v>
      </c>
      <c r="J41" s="99">
        <f t="shared" si="17"/>
        <v>6.7796610169491525E-2</v>
      </c>
      <c r="K41" s="98">
        <v>19</v>
      </c>
      <c r="L41" s="99">
        <f t="shared" si="18"/>
        <v>0.32203389830508472</v>
      </c>
      <c r="M41" s="98">
        <v>10</v>
      </c>
      <c r="N41" s="99">
        <f t="shared" si="19"/>
        <v>0.16949152542372881</v>
      </c>
      <c r="O41" s="98">
        <v>19</v>
      </c>
      <c r="P41" s="99">
        <f t="shared" si="20"/>
        <v>0.32203389830508472</v>
      </c>
      <c r="Q41" s="100">
        <f t="shared" si="14"/>
        <v>11</v>
      </c>
      <c r="R41" s="99">
        <f t="shared" si="21"/>
        <v>0.1864406779661017</v>
      </c>
      <c r="S41" s="100">
        <f t="shared" si="15"/>
        <v>48</v>
      </c>
      <c r="T41" s="99">
        <f t="shared" si="22"/>
        <v>0.81355932203389836</v>
      </c>
      <c r="U41" s="138" t="str">
        <f>IF(F41='TK_HL-HK'!$C$11,"Đúng","Sai")</f>
        <v>Đúng</v>
      </c>
      <c r="V41" s="5"/>
      <c r="W41" s="5"/>
      <c r="X41" s="5"/>
      <c r="Y41" s="5"/>
      <c r="Z41" s="5"/>
    </row>
    <row r="42" spans="1:26" ht="15" customHeight="1" x14ac:dyDescent="0.2">
      <c r="A42" s="260"/>
      <c r="B42" s="260"/>
      <c r="C42" s="260"/>
      <c r="D42" s="260"/>
      <c r="E42" s="91">
        <v>7</v>
      </c>
      <c r="F42" s="91">
        <f t="shared" si="23"/>
        <v>55</v>
      </c>
      <c r="G42" s="98">
        <v>0</v>
      </c>
      <c r="H42" s="99">
        <f t="shared" si="16"/>
        <v>0</v>
      </c>
      <c r="I42" s="98">
        <v>3</v>
      </c>
      <c r="J42" s="99">
        <f t="shared" si="17"/>
        <v>5.4545454545454543E-2</v>
      </c>
      <c r="K42" s="98">
        <v>6</v>
      </c>
      <c r="L42" s="99">
        <f t="shared" si="18"/>
        <v>0.10909090909090909</v>
      </c>
      <c r="M42" s="98">
        <v>9</v>
      </c>
      <c r="N42" s="99">
        <f t="shared" si="19"/>
        <v>0.16363636363636364</v>
      </c>
      <c r="O42" s="98">
        <v>37</v>
      </c>
      <c r="P42" s="99">
        <f t="shared" si="20"/>
        <v>0.67272727272727273</v>
      </c>
      <c r="Q42" s="100">
        <f t="shared" si="14"/>
        <v>3</v>
      </c>
      <c r="R42" s="99">
        <f t="shared" si="21"/>
        <v>5.4545454545454543E-2</v>
      </c>
      <c r="S42" s="100">
        <f t="shared" si="15"/>
        <v>52</v>
      </c>
      <c r="T42" s="99">
        <f t="shared" si="22"/>
        <v>0.94545454545454544</v>
      </c>
      <c r="U42" s="138" t="str">
        <f>IF(F42='TK_HL-HK'!$C$12,"Đúng","Sai")</f>
        <v>Đúng</v>
      </c>
      <c r="V42" s="5"/>
      <c r="W42" s="5"/>
      <c r="X42" s="5"/>
      <c r="Y42" s="5"/>
      <c r="Z42" s="5"/>
    </row>
    <row r="43" spans="1:26" ht="15" customHeight="1" x14ac:dyDescent="0.2">
      <c r="A43" s="260"/>
      <c r="B43" s="260"/>
      <c r="C43" s="260"/>
      <c r="D43" s="260"/>
      <c r="E43" s="91">
        <v>8</v>
      </c>
      <c r="F43" s="91">
        <f t="shared" si="23"/>
        <v>56</v>
      </c>
      <c r="G43" s="98">
        <v>2</v>
      </c>
      <c r="H43" s="99">
        <f t="shared" si="16"/>
        <v>3.5714285714285712E-2</v>
      </c>
      <c r="I43" s="98">
        <v>4</v>
      </c>
      <c r="J43" s="99">
        <f t="shared" si="17"/>
        <v>7.1428571428571425E-2</v>
      </c>
      <c r="K43" s="98">
        <v>8</v>
      </c>
      <c r="L43" s="99">
        <f t="shared" si="18"/>
        <v>0.14285714285714285</v>
      </c>
      <c r="M43" s="98">
        <v>15</v>
      </c>
      <c r="N43" s="99">
        <f t="shared" si="19"/>
        <v>0.26785714285714285</v>
      </c>
      <c r="O43" s="98">
        <v>27</v>
      </c>
      <c r="P43" s="99">
        <f t="shared" si="20"/>
        <v>0.48214285714285715</v>
      </c>
      <c r="Q43" s="100">
        <f t="shared" si="14"/>
        <v>6</v>
      </c>
      <c r="R43" s="99">
        <f t="shared" si="21"/>
        <v>0.10714285714285714</v>
      </c>
      <c r="S43" s="100">
        <f t="shared" si="15"/>
        <v>50</v>
      </c>
      <c r="T43" s="99">
        <f t="shared" si="22"/>
        <v>0.8928571428571429</v>
      </c>
      <c r="U43" s="138" t="str">
        <f>IF(F43='TK_HL-HK'!$C$13,"Đúng","Sai")</f>
        <v>Đúng</v>
      </c>
      <c r="V43" s="5"/>
      <c r="W43" s="5"/>
      <c r="X43" s="5"/>
      <c r="Y43" s="5"/>
      <c r="Z43" s="5"/>
    </row>
    <row r="44" spans="1:26" ht="15" customHeight="1" x14ac:dyDescent="0.2">
      <c r="A44" s="260"/>
      <c r="B44" s="260"/>
      <c r="C44" s="260"/>
      <c r="D44" s="260"/>
      <c r="E44" s="91">
        <v>9</v>
      </c>
      <c r="F44" s="91">
        <f t="shared" si="23"/>
        <v>31</v>
      </c>
      <c r="G44" s="98">
        <v>0</v>
      </c>
      <c r="H44" s="99">
        <f t="shared" si="16"/>
        <v>0</v>
      </c>
      <c r="I44" s="98">
        <v>0</v>
      </c>
      <c r="J44" s="99">
        <f t="shared" si="17"/>
        <v>0</v>
      </c>
      <c r="K44" s="98">
        <v>0</v>
      </c>
      <c r="L44" s="99">
        <f t="shared" si="18"/>
        <v>0</v>
      </c>
      <c r="M44" s="98">
        <v>0</v>
      </c>
      <c r="N44" s="99">
        <f t="shared" si="19"/>
        <v>0</v>
      </c>
      <c r="O44" s="98">
        <v>31</v>
      </c>
      <c r="P44" s="99">
        <f t="shared" si="20"/>
        <v>1</v>
      </c>
      <c r="Q44" s="100">
        <f t="shared" si="14"/>
        <v>0</v>
      </c>
      <c r="R44" s="99">
        <f t="shared" si="21"/>
        <v>0</v>
      </c>
      <c r="S44" s="100">
        <f t="shared" si="15"/>
        <v>31</v>
      </c>
      <c r="T44" s="99">
        <f t="shared" si="22"/>
        <v>1</v>
      </c>
      <c r="U44" s="138" t="str">
        <f>IF(F44='TK_HL-HK'!$C$14,"Đúng","Sai")</f>
        <v>Đúng</v>
      </c>
      <c r="V44" s="5"/>
      <c r="W44" s="5"/>
      <c r="X44" s="5"/>
      <c r="Y44" s="5"/>
      <c r="Z44" s="5"/>
    </row>
    <row r="45" spans="1:26" ht="15" customHeight="1" x14ac:dyDescent="0.2">
      <c r="A45" s="260"/>
      <c r="B45" s="260"/>
      <c r="C45" s="261"/>
      <c r="D45" s="261"/>
      <c r="E45" s="88" t="s">
        <v>66</v>
      </c>
      <c r="F45" s="88">
        <f t="shared" si="23"/>
        <v>201</v>
      </c>
      <c r="G45" s="101">
        <f>SUM(G41:G44)</f>
        <v>9</v>
      </c>
      <c r="H45" s="102">
        <f t="shared" si="16"/>
        <v>4.4776119402985072E-2</v>
      </c>
      <c r="I45" s="101">
        <f>SUM(I41:I44)</f>
        <v>11</v>
      </c>
      <c r="J45" s="102">
        <f t="shared" si="17"/>
        <v>5.4726368159203981E-2</v>
      </c>
      <c r="K45" s="101">
        <f>SUM(K41:K44)</f>
        <v>33</v>
      </c>
      <c r="L45" s="102">
        <f t="shared" si="18"/>
        <v>0.16417910447761194</v>
      </c>
      <c r="M45" s="101">
        <f>SUM(M41:M44)</f>
        <v>34</v>
      </c>
      <c r="N45" s="102">
        <f t="shared" si="19"/>
        <v>0.1691542288557214</v>
      </c>
      <c r="O45" s="101">
        <f>SUM(O41:O44)</f>
        <v>114</v>
      </c>
      <c r="P45" s="102">
        <f t="shared" si="20"/>
        <v>0.56716417910447758</v>
      </c>
      <c r="Q45" s="101">
        <f t="shared" si="14"/>
        <v>20</v>
      </c>
      <c r="R45" s="102">
        <f t="shared" si="21"/>
        <v>9.950248756218906E-2</v>
      </c>
      <c r="S45" s="101">
        <f t="shared" si="15"/>
        <v>181</v>
      </c>
      <c r="T45" s="102">
        <f t="shared" si="22"/>
        <v>0.90049751243781095</v>
      </c>
      <c r="U45" s="138" t="str">
        <f>IF(F45='TK_HL-HK'!$C$15,"Đúng","Sai")</f>
        <v>Đúng</v>
      </c>
      <c r="V45" s="5"/>
      <c r="W45" s="5"/>
      <c r="X45" s="5"/>
      <c r="Y45" s="5"/>
      <c r="Z45" s="5"/>
    </row>
    <row r="46" spans="1:26" ht="15" customHeight="1" x14ac:dyDescent="0.2">
      <c r="A46" s="260"/>
      <c r="B46" s="260"/>
      <c r="C46" s="262">
        <v>5</v>
      </c>
      <c r="D46" s="265" t="s">
        <v>68</v>
      </c>
      <c r="E46" s="91">
        <v>6</v>
      </c>
      <c r="F46" s="91">
        <f t="shared" si="23"/>
        <v>59</v>
      </c>
      <c r="G46" s="98">
        <v>1</v>
      </c>
      <c r="H46" s="99">
        <f t="shared" si="16"/>
        <v>1.6949152542372881E-2</v>
      </c>
      <c r="I46" s="98">
        <v>1</v>
      </c>
      <c r="J46" s="99">
        <f t="shared" si="17"/>
        <v>1.6949152542372881E-2</v>
      </c>
      <c r="K46" s="98">
        <v>2</v>
      </c>
      <c r="L46" s="99">
        <f t="shared" si="18"/>
        <v>3.3898305084745763E-2</v>
      </c>
      <c r="M46" s="98">
        <v>6</v>
      </c>
      <c r="N46" s="99">
        <f t="shared" si="19"/>
        <v>0.10169491525423729</v>
      </c>
      <c r="O46" s="98">
        <v>49</v>
      </c>
      <c r="P46" s="99">
        <f t="shared" si="20"/>
        <v>0.83050847457627119</v>
      </c>
      <c r="Q46" s="100">
        <f t="shared" ref="Q46:Q55" si="24">G46+I46</f>
        <v>2</v>
      </c>
      <c r="R46" s="99">
        <f t="shared" si="21"/>
        <v>3.3898305084745763E-2</v>
      </c>
      <c r="S46" s="100">
        <f t="shared" ref="S46:S55" si="25">K46+M46+O46</f>
        <v>57</v>
      </c>
      <c r="T46" s="99">
        <f t="shared" si="22"/>
        <v>0.96610169491525422</v>
      </c>
      <c r="U46" s="138" t="str">
        <f>IF(F46='TK_HL-HK'!$C$11,"Đúng","Sai")</f>
        <v>Đúng</v>
      </c>
      <c r="V46" s="5"/>
      <c r="W46" s="5"/>
      <c r="X46" s="5"/>
      <c r="Y46" s="5"/>
      <c r="Z46" s="5"/>
    </row>
    <row r="47" spans="1:26" ht="15" customHeight="1" x14ac:dyDescent="0.2">
      <c r="A47" s="260"/>
      <c r="B47" s="260"/>
      <c r="C47" s="260"/>
      <c r="D47" s="260"/>
      <c r="E47" s="91">
        <v>7</v>
      </c>
      <c r="F47" s="91">
        <f t="shared" si="23"/>
        <v>55</v>
      </c>
      <c r="G47" s="98">
        <v>0</v>
      </c>
      <c r="H47" s="99">
        <f t="shared" si="16"/>
        <v>0</v>
      </c>
      <c r="I47" s="98">
        <v>0</v>
      </c>
      <c r="J47" s="99">
        <f t="shared" si="17"/>
        <v>0</v>
      </c>
      <c r="K47" s="98">
        <v>1</v>
      </c>
      <c r="L47" s="99">
        <f t="shared" si="18"/>
        <v>1.8181818181818181E-2</v>
      </c>
      <c r="M47" s="98">
        <v>2</v>
      </c>
      <c r="N47" s="99">
        <f t="shared" si="19"/>
        <v>3.6363636363636362E-2</v>
      </c>
      <c r="O47" s="98">
        <v>52</v>
      </c>
      <c r="P47" s="99">
        <f t="shared" si="20"/>
        <v>0.94545454545454544</v>
      </c>
      <c r="Q47" s="100">
        <f t="shared" si="24"/>
        <v>0</v>
      </c>
      <c r="R47" s="99">
        <f t="shared" si="21"/>
        <v>0</v>
      </c>
      <c r="S47" s="100">
        <f t="shared" si="25"/>
        <v>55</v>
      </c>
      <c r="T47" s="99">
        <f t="shared" si="22"/>
        <v>1</v>
      </c>
      <c r="U47" s="138" t="str">
        <f>IF(F47='TK_HL-HK'!$C$12,"Đúng","Sai")</f>
        <v>Đúng</v>
      </c>
      <c r="V47" s="5"/>
      <c r="W47" s="5"/>
      <c r="X47" s="5"/>
      <c r="Y47" s="5"/>
      <c r="Z47" s="5"/>
    </row>
    <row r="48" spans="1:26" ht="15" customHeight="1" x14ac:dyDescent="0.2">
      <c r="A48" s="260"/>
      <c r="B48" s="260"/>
      <c r="C48" s="260"/>
      <c r="D48" s="260"/>
      <c r="E48" s="91">
        <v>8</v>
      </c>
      <c r="F48" s="91">
        <f t="shared" si="23"/>
        <v>56</v>
      </c>
      <c r="G48" s="98">
        <v>0</v>
      </c>
      <c r="H48" s="99">
        <f t="shared" si="16"/>
        <v>0</v>
      </c>
      <c r="I48" s="98">
        <v>0</v>
      </c>
      <c r="J48" s="99">
        <f t="shared" si="17"/>
        <v>0</v>
      </c>
      <c r="K48" s="98">
        <v>0</v>
      </c>
      <c r="L48" s="99">
        <f t="shared" si="18"/>
        <v>0</v>
      </c>
      <c r="M48" s="98">
        <v>4</v>
      </c>
      <c r="N48" s="99">
        <f t="shared" si="19"/>
        <v>7.1428571428571425E-2</v>
      </c>
      <c r="O48" s="98">
        <v>52</v>
      </c>
      <c r="P48" s="99">
        <f t="shared" si="20"/>
        <v>0.9285714285714286</v>
      </c>
      <c r="Q48" s="100">
        <f t="shared" si="24"/>
        <v>0</v>
      </c>
      <c r="R48" s="99">
        <f t="shared" si="21"/>
        <v>0</v>
      </c>
      <c r="S48" s="100">
        <f t="shared" si="25"/>
        <v>56</v>
      </c>
      <c r="T48" s="99">
        <f t="shared" si="22"/>
        <v>1</v>
      </c>
      <c r="U48" s="138" t="str">
        <f>IF(F48='TK_HL-HK'!$C$13,"Đúng","Sai")</f>
        <v>Đúng</v>
      </c>
      <c r="V48" s="5"/>
      <c r="W48" s="5"/>
      <c r="X48" s="5"/>
      <c r="Y48" s="5"/>
      <c r="Z48" s="5"/>
    </row>
    <row r="49" spans="1:26" ht="15" customHeight="1" x14ac:dyDescent="0.2">
      <c r="A49" s="260"/>
      <c r="B49" s="260"/>
      <c r="C49" s="260"/>
      <c r="D49" s="260"/>
      <c r="E49" s="91">
        <v>9</v>
      </c>
      <c r="F49" s="91">
        <f t="shared" si="23"/>
        <v>31</v>
      </c>
      <c r="G49" s="98">
        <v>0</v>
      </c>
      <c r="H49" s="99">
        <f t="shared" si="16"/>
        <v>0</v>
      </c>
      <c r="I49" s="98">
        <v>0</v>
      </c>
      <c r="J49" s="99">
        <f t="shared" si="17"/>
        <v>0</v>
      </c>
      <c r="K49" s="98">
        <v>0</v>
      </c>
      <c r="L49" s="99">
        <f t="shared" si="18"/>
        <v>0</v>
      </c>
      <c r="M49" s="98">
        <v>0</v>
      </c>
      <c r="N49" s="99">
        <f t="shared" si="19"/>
        <v>0</v>
      </c>
      <c r="O49" s="98">
        <v>31</v>
      </c>
      <c r="P49" s="99">
        <f t="shared" si="20"/>
        <v>1</v>
      </c>
      <c r="Q49" s="100">
        <f t="shared" si="24"/>
        <v>0</v>
      </c>
      <c r="R49" s="99">
        <f t="shared" si="21"/>
        <v>0</v>
      </c>
      <c r="S49" s="100">
        <f t="shared" si="25"/>
        <v>31</v>
      </c>
      <c r="T49" s="99">
        <f t="shared" si="22"/>
        <v>1</v>
      </c>
      <c r="U49" s="138" t="str">
        <f>IF(F49='TK_HL-HK'!$C$14,"Đúng","Sai")</f>
        <v>Đúng</v>
      </c>
      <c r="V49" s="5"/>
      <c r="W49" s="5"/>
      <c r="X49" s="5"/>
      <c r="Y49" s="5"/>
      <c r="Z49" s="5"/>
    </row>
    <row r="50" spans="1:26" ht="15" customHeight="1" x14ac:dyDescent="0.2">
      <c r="A50" s="260"/>
      <c r="B50" s="260"/>
      <c r="C50" s="261"/>
      <c r="D50" s="261"/>
      <c r="E50" s="88" t="s">
        <v>66</v>
      </c>
      <c r="F50" s="88">
        <f t="shared" si="23"/>
        <v>201</v>
      </c>
      <c r="G50" s="101">
        <f>SUM(G46:G49)</f>
        <v>1</v>
      </c>
      <c r="H50" s="102">
        <f t="shared" si="16"/>
        <v>4.9751243781094526E-3</v>
      </c>
      <c r="I50" s="101">
        <f>SUM(I46:I49)</f>
        <v>1</v>
      </c>
      <c r="J50" s="102">
        <f t="shared" si="17"/>
        <v>4.9751243781094526E-3</v>
      </c>
      <c r="K50" s="101">
        <f>SUM(K46:K49)</f>
        <v>3</v>
      </c>
      <c r="L50" s="102">
        <f t="shared" si="18"/>
        <v>1.4925373134328358E-2</v>
      </c>
      <c r="M50" s="101">
        <f>SUM(M46:M49)</f>
        <v>12</v>
      </c>
      <c r="N50" s="102">
        <f t="shared" si="19"/>
        <v>5.9701492537313432E-2</v>
      </c>
      <c r="O50" s="101">
        <f>SUM(O46:O49)</f>
        <v>184</v>
      </c>
      <c r="P50" s="102">
        <f t="shared" si="20"/>
        <v>0.91542288557213936</v>
      </c>
      <c r="Q50" s="101">
        <f t="shared" si="24"/>
        <v>2</v>
      </c>
      <c r="R50" s="102">
        <f t="shared" si="21"/>
        <v>9.9502487562189053E-3</v>
      </c>
      <c r="S50" s="101">
        <f t="shared" si="25"/>
        <v>199</v>
      </c>
      <c r="T50" s="102">
        <f t="shared" si="22"/>
        <v>0.99004975124378114</v>
      </c>
      <c r="U50" s="138" t="str">
        <f>IF(F50='TK_HL-HK'!$C$15,"Đúng","Sai")</f>
        <v>Đúng</v>
      </c>
      <c r="V50" s="5"/>
      <c r="W50" s="5"/>
      <c r="X50" s="5"/>
      <c r="Y50" s="5"/>
      <c r="Z50" s="5"/>
    </row>
    <row r="51" spans="1:26" ht="15" customHeight="1" x14ac:dyDescent="0.2">
      <c r="A51" s="260"/>
      <c r="B51" s="260"/>
      <c r="C51" s="262">
        <v>6</v>
      </c>
      <c r="D51" s="259" t="s">
        <v>69</v>
      </c>
      <c r="E51" s="91">
        <v>6</v>
      </c>
      <c r="F51" s="91">
        <f t="shared" ref="F51:F55" si="26">G51+I51+K51+M51+O51</f>
        <v>59</v>
      </c>
      <c r="G51" s="98">
        <v>1</v>
      </c>
      <c r="H51" s="99">
        <f t="shared" si="16"/>
        <v>1.6949152542372881E-2</v>
      </c>
      <c r="I51" s="98">
        <v>4</v>
      </c>
      <c r="J51" s="99">
        <f t="shared" si="17"/>
        <v>6.7796610169491525E-2</v>
      </c>
      <c r="K51" s="98">
        <v>7</v>
      </c>
      <c r="L51" s="99">
        <f t="shared" si="18"/>
        <v>0.11864406779661017</v>
      </c>
      <c r="M51" s="98">
        <v>10</v>
      </c>
      <c r="N51" s="99">
        <f t="shared" si="19"/>
        <v>0.16949152542372881</v>
      </c>
      <c r="O51" s="98">
        <v>37</v>
      </c>
      <c r="P51" s="99">
        <f t="shared" si="20"/>
        <v>0.6271186440677966</v>
      </c>
      <c r="Q51" s="100">
        <f t="shared" si="24"/>
        <v>5</v>
      </c>
      <c r="R51" s="99">
        <f t="shared" si="21"/>
        <v>8.4745762711864403E-2</v>
      </c>
      <c r="S51" s="100">
        <f t="shared" si="25"/>
        <v>54</v>
      </c>
      <c r="T51" s="99">
        <f t="shared" si="22"/>
        <v>0.9152542372881356</v>
      </c>
      <c r="U51" s="138" t="str">
        <f>IF(F51='TK_HL-HK'!$C$11,"Đúng","Sai")</f>
        <v>Đúng</v>
      </c>
      <c r="V51" s="53"/>
      <c r="W51" s="53"/>
      <c r="X51" s="53"/>
      <c r="Y51" s="53"/>
      <c r="Z51" s="53"/>
    </row>
    <row r="52" spans="1:26" ht="15" customHeight="1" x14ac:dyDescent="0.2">
      <c r="A52" s="260"/>
      <c r="B52" s="260"/>
      <c r="C52" s="260"/>
      <c r="D52" s="260"/>
      <c r="E52" s="91">
        <v>7</v>
      </c>
      <c r="F52" s="91">
        <f t="shared" si="26"/>
        <v>55</v>
      </c>
      <c r="G52" s="98">
        <v>0</v>
      </c>
      <c r="H52" s="99">
        <f t="shared" si="16"/>
        <v>0</v>
      </c>
      <c r="I52" s="98">
        <v>1</v>
      </c>
      <c r="J52" s="99">
        <f t="shared" si="17"/>
        <v>1.8181818181818181E-2</v>
      </c>
      <c r="K52" s="98">
        <v>10</v>
      </c>
      <c r="L52" s="99">
        <f t="shared" si="18"/>
        <v>0.18181818181818182</v>
      </c>
      <c r="M52" s="98">
        <v>7</v>
      </c>
      <c r="N52" s="99">
        <f t="shared" si="19"/>
        <v>0.12727272727272726</v>
      </c>
      <c r="O52" s="98">
        <v>37</v>
      </c>
      <c r="P52" s="99">
        <f t="shared" si="20"/>
        <v>0.67272727272727273</v>
      </c>
      <c r="Q52" s="100">
        <f t="shared" si="24"/>
        <v>1</v>
      </c>
      <c r="R52" s="99">
        <f t="shared" si="21"/>
        <v>1.8181818181818181E-2</v>
      </c>
      <c r="S52" s="100">
        <f t="shared" si="25"/>
        <v>54</v>
      </c>
      <c r="T52" s="99">
        <f t="shared" si="22"/>
        <v>0.98181818181818181</v>
      </c>
      <c r="U52" s="138" t="str">
        <f>IF(F52='TK_HL-HK'!$C$12,"Đúng","Sai")</f>
        <v>Đúng</v>
      </c>
      <c r="V52" s="53"/>
      <c r="W52" s="53"/>
      <c r="X52" s="53"/>
      <c r="Y52" s="53"/>
      <c r="Z52" s="53"/>
    </row>
    <row r="53" spans="1:26" ht="15" customHeight="1" x14ac:dyDescent="0.2">
      <c r="A53" s="260"/>
      <c r="B53" s="260"/>
      <c r="C53" s="260"/>
      <c r="D53" s="260"/>
      <c r="E53" s="91">
        <v>8</v>
      </c>
      <c r="F53" s="91">
        <f t="shared" si="26"/>
        <v>56</v>
      </c>
      <c r="G53" s="98">
        <v>0</v>
      </c>
      <c r="H53" s="99">
        <f t="shared" si="16"/>
        <v>0</v>
      </c>
      <c r="I53" s="98">
        <v>7</v>
      </c>
      <c r="J53" s="99">
        <f t="shared" si="17"/>
        <v>0.125</v>
      </c>
      <c r="K53" s="98">
        <v>10</v>
      </c>
      <c r="L53" s="99">
        <f t="shared" si="18"/>
        <v>0.17857142857142858</v>
      </c>
      <c r="M53" s="98">
        <v>13</v>
      </c>
      <c r="N53" s="99">
        <f t="shared" si="19"/>
        <v>0.23214285714285715</v>
      </c>
      <c r="O53" s="98">
        <v>26</v>
      </c>
      <c r="P53" s="99">
        <f t="shared" si="20"/>
        <v>0.4642857142857143</v>
      </c>
      <c r="Q53" s="100">
        <f t="shared" si="24"/>
        <v>7</v>
      </c>
      <c r="R53" s="99">
        <f t="shared" si="21"/>
        <v>0.125</v>
      </c>
      <c r="S53" s="100">
        <f t="shared" si="25"/>
        <v>49</v>
      </c>
      <c r="T53" s="99">
        <f t="shared" si="22"/>
        <v>0.875</v>
      </c>
      <c r="U53" s="138" t="str">
        <f>IF(F53='TK_HL-HK'!$C$13,"Đúng","Sai")</f>
        <v>Đúng</v>
      </c>
      <c r="V53" s="53"/>
      <c r="W53" s="53"/>
      <c r="X53" s="53"/>
      <c r="Y53" s="53"/>
      <c r="Z53" s="53"/>
    </row>
    <row r="54" spans="1:26" ht="15" customHeight="1" x14ac:dyDescent="0.2">
      <c r="A54" s="260"/>
      <c r="B54" s="260"/>
      <c r="C54" s="260"/>
      <c r="D54" s="260"/>
      <c r="E54" s="91">
        <v>9</v>
      </c>
      <c r="F54" s="91">
        <f t="shared" si="26"/>
        <v>31</v>
      </c>
      <c r="G54" s="98">
        <v>0</v>
      </c>
      <c r="H54" s="99">
        <f t="shared" si="16"/>
        <v>0</v>
      </c>
      <c r="I54" s="103"/>
      <c r="J54" s="99">
        <f t="shared" si="17"/>
        <v>0</v>
      </c>
      <c r="K54" s="98">
        <v>1</v>
      </c>
      <c r="L54" s="99">
        <f t="shared" si="18"/>
        <v>3.2258064516129031E-2</v>
      </c>
      <c r="M54" s="98">
        <v>5</v>
      </c>
      <c r="N54" s="99">
        <f t="shared" si="19"/>
        <v>0.16129032258064516</v>
      </c>
      <c r="O54" s="98">
        <v>25</v>
      </c>
      <c r="P54" s="99">
        <f t="shared" si="20"/>
        <v>0.80645161290322576</v>
      </c>
      <c r="Q54" s="100">
        <f t="shared" si="24"/>
        <v>0</v>
      </c>
      <c r="R54" s="99">
        <f t="shared" si="21"/>
        <v>0</v>
      </c>
      <c r="S54" s="100">
        <f t="shared" si="25"/>
        <v>31</v>
      </c>
      <c r="T54" s="99">
        <f t="shared" si="22"/>
        <v>1</v>
      </c>
      <c r="U54" s="138" t="str">
        <f>IF(F54='TK_HL-HK'!$C$14,"Đúng","Sai")</f>
        <v>Đúng</v>
      </c>
      <c r="V54" s="5"/>
      <c r="W54" s="5"/>
      <c r="X54" s="5"/>
      <c r="Y54" s="5"/>
      <c r="Z54" s="5"/>
    </row>
    <row r="55" spans="1:26" ht="15" customHeight="1" x14ac:dyDescent="0.2">
      <c r="A55" s="260"/>
      <c r="B55" s="260"/>
      <c r="C55" s="261"/>
      <c r="D55" s="261"/>
      <c r="E55" s="88" t="s">
        <v>66</v>
      </c>
      <c r="F55" s="88">
        <f t="shared" si="26"/>
        <v>201</v>
      </c>
      <c r="G55" s="101">
        <f>SUM(G51:G54)</f>
        <v>1</v>
      </c>
      <c r="H55" s="102">
        <f t="shared" si="16"/>
        <v>4.9751243781094526E-3</v>
      </c>
      <c r="I55" s="101">
        <f>SUM(I51:I54)</f>
        <v>12</v>
      </c>
      <c r="J55" s="102">
        <f t="shared" si="17"/>
        <v>5.9701492537313432E-2</v>
      </c>
      <c r="K55" s="101">
        <f>SUM(K51:K54)</f>
        <v>28</v>
      </c>
      <c r="L55" s="102">
        <f t="shared" si="18"/>
        <v>0.13930348258706468</v>
      </c>
      <c r="M55" s="101">
        <f>SUM(M51:M54)</f>
        <v>35</v>
      </c>
      <c r="N55" s="102">
        <f t="shared" si="19"/>
        <v>0.17412935323383086</v>
      </c>
      <c r="O55" s="101">
        <f>SUM(O51:O54)</f>
        <v>125</v>
      </c>
      <c r="P55" s="102">
        <f t="shared" si="20"/>
        <v>0.62189054726368154</v>
      </c>
      <c r="Q55" s="101">
        <f t="shared" si="24"/>
        <v>13</v>
      </c>
      <c r="R55" s="102">
        <f t="shared" si="21"/>
        <v>6.4676616915422883E-2</v>
      </c>
      <c r="S55" s="101">
        <f t="shared" si="25"/>
        <v>188</v>
      </c>
      <c r="T55" s="102">
        <f t="shared" si="22"/>
        <v>0.93532338308457708</v>
      </c>
      <c r="U55" s="138" t="str">
        <f>IF(F55='TK_HL-HK'!$C$15,"Đúng","Sai")</f>
        <v>Đúng</v>
      </c>
      <c r="V55" s="5"/>
      <c r="W55" s="5"/>
      <c r="X55" s="5"/>
      <c r="Y55" s="5"/>
      <c r="Z55" s="5"/>
    </row>
    <row r="56" spans="1:26" ht="15" customHeight="1" x14ac:dyDescent="0.2">
      <c r="A56" s="260"/>
      <c r="B56" s="260"/>
      <c r="C56" s="262">
        <v>7</v>
      </c>
      <c r="D56" s="262" t="s">
        <v>70</v>
      </c>
      <c r="E56" s="91">
        <v>6</v>
      </c>
      <c r="F56" s="91">
        <f t="shared" ref="F56:F60" si="27">G56+I56+K56+M56+O56</f>
        <v>59</v>
      </c>
      <c r="G56" s="98">
        <v>1</v>
      </c>
      <c r="H56" s="99">
        <f t="shared" si="16"/>
        <v>1.6949152542372881E-2</v>
      </c>
      <c r="I56" s="98">
        <v>15</v>
      </c>
      <c r="J56" s="99">
        <f t="shared" si="17"/>
        <v>0.25423728813559321</v>
      </c>
      <c r="K56" s="98">
        <v>23</v>
      </c>
      <c r="L56" s="99">
        <f t="shared" si="18"/>
        <v>0.38983050847457629</v>
      </c>
      <c r="M56" s="98">
        <v>15</v>
      </c>
      <c r="N56" s="99">
        <f t="shared" si="19"/>
        <v>0.25423728813559321</v>
      </c>
      <c r="O56" s="98">
        <v>5</v>
      </c>
      <c r="P56" s="99">
        <f t="shared" si="20"/>
        <v>8.4745762711864403E-2</v>
      </c>
      <c r="Q56" s="100">
        <f t="shared" ref="Q56:Q80" si="28">G56+I56</f>
        <v>16</v>
      </c>
      <c r="R56" s="99">
        <f t="shared" si="21"/>
        <v>0.2711864406779661</v>
      </c>
      <c r="S56" s="100">
        <f t="shared" ref="S56:S80" si="29">K56+M56+O56</f>
        <v>43</v>
      </c>
      <c r="T56" s="99">
        <f t="shared" si="22"/>
        <v>0.72881355932203384</v>
      </c>
      <c r="U56" s="138" t="str">
        <f>IF(F56='TK_HL-HK'!$C$11,"Đúng","Sai")</f>
        <v>Đúng</v>
      </c>
      <c r="V56" s="5"/>
      <c r="W56" s="5"/>
      <c r="X56" s="5"/>
      <c r="Y56" s="5"/>
      <c r="Z56" s="5"/>
    </row>
    <row r="57" spans="1:26" ht="15" customHeight="1" x14ac:dyDescent="0.2">
      <c r="A57" s="260"/>
      <c r="B57" s="260"/>
      <c r="C57" s="260"/>
      <c r="D57" s="260"/>
      <c r="E57" s="91">
        <v>7</v>
      </c>
      <c r="F57" s="91">
        <f t="shared" si="27"/>
        <v>55</v>
      </c>
      <c r="G57" s="98">
        <v>0</v>
      </c>
      <c r="H57" s="99">
        <f t="shared" si="16"/>
        <v>0</v>
      </c>
      <c r="I57" s="98">
        <v>7</v>
      </c>
      <c r="J57" s="99">
        <f t="shared" si="17"/>
        <v>0.12727272727272726</v>
      </c>
      <c r="K57" s="98">
        <v>18</v>
      </c>
      <c r="L57" s="99">
        <f t="shared" si="18"/>
        <v>0.32727272727272727</v>
      </c>
      <c r="M57" s="98">
        <v>14</v>
      </c>
      <c r="N57" s="99">
        <f t="shared" si="19"/>
        <v>0.25454545454545452</v>
      </c>
      <c r="O57" s="98">
        <v>16</v>
      </c>
      <c r="P57" s="99">
        <f t="shared" si="20"/>
        <v>0.29090909090909089</v>
      </c>
      <c r="Q57" s="100">
        <f t="shared" si="28"/>
        <v>7</v>
      </c>
      <c r="R57" s="99">
        <f t="shared" si="21"/>
        <v>0.12727272727272726</v>
      </c>
      <c r="S57" s="100">
        <f t="shared" si="29"/>
        <v>48</v>
      </c>
      <c r="T57" s="99">
        <f t="shared" si="22"/>
        <v>0.87272727272727268</v>
      </c>
      <c r="U57" s="138" t="str">
        <f>IF(F57='TK_HL-HK'!$C$12,"Đúng","Sai")</f>
        <v>Đúng</v>
      </c>
      <c r="V57" s="5"/>
      <c r="W57" s="5"/>
      <c r="X57" s="5"/>
      <c r="Y57" s="5"/>
      <c r="Z57" s="5"/>
    </row>
    <row r="58" spans="1:26" ht="15" customHeight="1" x14ac:dyDescent="0.2">
      <c r="A58" s="260"/>
      <c r="B58" s="260"/>
      <c r="C58" s="260"/>
      <c r="D58" s="260"/>
      <c r="E58" s="91">
        <v>8</v>
      </c>
      <c r="F58" s="91">
        <f t="shared" si="27"/>
        <v>56</v>
      </c>
      <c r="G58" s="98">
        <v>1</v>
      </c>
      <c r="H58" s="99">
        <f t="shared" si="16"/>
        <v>1.7857142857142856E-2</v>
      </c>
      <c r="I58" s="98">
        <v>6</v>
      </c>
      <c r="J58" s="99">
        <f t="shared" si="17"/>
        <v>0.10714285714285714</v>
      </c>
      <c r="K58" s="98">
        <v>23</v>
      </c>
      <c r="L58" s="99">
        <f t="shared" si="18"/>
        <v>0.4107142857142857</v>
      </c>
      <c r="M58" s="98">
        <v>12</v>
      </c>
      <c r="N58" s="99">
        <f t="shared" si="19"/>
        <v>0.21428571428571427</v>
      </c>
      <c r="O58" s="98">
        <v>14</v>
      </c>
      <c r="P58" s="99">
        <f t="shared" si="20"/>
        <v>0.25</v>
      </c>
      <c r="Q58" s="100">
        <f t="shared" si="28"/>
        <v>7</v>
      </c>
      <c r="R58" s="99">
        <f t="shared" si="21"/>
        <v>0.125</v>
      </c>
      <c r="S58" s="100">
        <f t="shared" si="29"/>
        <v>49</v>
      </c>
      <c r="T58" s="99">
        <f t="shared" si="22"/>
        <v>0.875</v>
      </c>
      <c r="U58" s="138" t="str">
        <f>IF(F58='TK_HL-HK'!$C$13,"Đúng","Sai")</f>
        <v>Đúng</v>
      </c>
      <c r="V58" s="5"/>
      <c r="W58" s="5"/>
      <c r="X58" s="5"/>
      <c r="Y58" s="5"/>
      <c r="Z58" s="5"/>
    </row>
    <row r="59" spans="1:26" ht="15" customHeight="1" x14ac:dyDescent="0.2">
      <c r="A59" s="260"/>
      <c r="B59" s="260"/>
      <c r="C59" s="260"/>
      <c r="D59" s="260"/>
      <c r="E59" s="91">
        <v>9</v>
      </c>
      <c r="F59" s="91">
        <f t="shared" si="27"/>
        <v>31</v>
      </c>
      <c r="G59" s="98">
        <v>0</v>
      </c>
      <c r="H59" s="99">
        <f t="shared" si="16"/>
        <v>0</v>
      </c>
      <c r="I59" s="98">
        <v>0</v>
      </c>
      <c r="J59" s="99">
        <f t="shared" si="17"/>
        <v>0</v>
      </c>
      <c r="K59" s="98">
        <v>5</v>
      </c>
      <c r="L59" s="99">
        <f t="shared" si="18"/>
        <v>0.16129032258064516</v>
      </c>
      <c r="M59" s="98">
        <v>9</v>
      </c>
      <c r="N59" s="99">
        <f t="shared" si="19"/>
        <v>0.29032258064516131</v>
      </c>
      <c r="O59" s="98">
        <v>17</v>
      </c>
      <c r="P59" s="99">
        <f t="shared" si="20"/>
        <v>0.54838709677419351</v>
      </c>
      <c r="Q59" s="100">
        <f t="shared" si="28"/>
        <v>0</v>
      </c>
      <c r="R59" s="99">
        <f t="shared" si="21"/>
        <v>0</v>
      </c>
      <c r="S59" s="100">
        <f t="shared" si="29"/>
        <v>31</v>
      </c>
      <c r="T59" s="99">
        <f t="shared" si="22"/>
        <v>1</v>
      </c>
      <c r="U59" s="138" t="str">
        <f>IF(F59='TK_HL-HK'!$C$14,"Đúng","Sai")</f>
        <v>Đúng</v>
      </c>
      <c r="V59" s="5"/>
      <c r="W59" s="5"/>
      <c r="X59" s="5"/>
      <c r="Y59" s="5"/>
      <c r="Z59" s="5"/>
    </row>
    <row r="60" spans="1:26" ht="15" customHeight="1" x14ac:dyDescent="0.2">
      <c r="A60" s="260"/>
      <c r="B60" s="260"/>
      <c r="C60" s="261"/>
      <c r="D60" s="261"/>
      <c r="E60" s="88" t="s">
        <v>66</v>
      </c>
      <c r="F60" s="88">
        <f t="shared" si="27"/>
        <v>201</v>
      </c>
      <c r="G60" s="101">
        <f>SUM(G56:G59)</f>
        <v>2</v>
      </c>
      <c r="H60" s="102">
        <f t="shared" si="16"/>
        <v>9.9502487562189053E-3</v>
      </c>
      <c r="I60" s="101">
        <f>SUM(I56:I59)</f>
        <v>28</v>
      </c>
      <c r="J60" s="102">
        <f t="shared" si="17"/>
        <v>0.13930348258706468</v>
      </c>
      <c r="K60" s="101">
        <f>SUM(K56:K59)</f>
        <v>69</v>
      </c>
      <c r="L60" s="102">
        <f t="shared" si="18"/>
        <v>0.34328358208955223</v>
      </c>
      <c r="M60" s="101">
        <f>SUM(M56:M59)</f>
        <v>50</v>
      </c>
      <c r="N60" s="102">
        <f t="shared" si="19"/>
        <v>0.24875621890547264</v>
      </c>
      <c r="O60" s="101">
        <f>SUM(O56:O59)</f>
        <v>52</v>
      </c>
      <c r="P60" s="102">
        <f t="shared" si="20"/>
        <v>0.25870646766169153</v>
      </c>
      <c r="Q60" s="101">
        <f t="shared" si="28"/>
        <v>30</v>
      </c>
      <c r="R60" s="102">
        <f t="shared" si="21"/>
        <v>0.14925373134328357</v>
      </c>
      <c r="S60" s="101">
        <f t="shared" si="29"/>
        <v>171</v>
      </c>
      <c r="T60" s="102">
        <f t="shared" si="22"/>
        <v>0.85074626865671643</v>
      </c>
      <c r="U60" s="138" t="str">
        <f>IF(F60='TK_HL-HK'!$C$15,"Đúng","Sai")</f>
        <v>Đúng</v>
      </c>
      <c r="V60" s="5"/>
      <c r="W60" s="5"/>
      <c r="X60" s="5"/>
      <c r="Y60" s="5"/>
      <c r="Z60" s="5"/>
    </row>
    <row r="61" spans="1:26" ht="15" customHeight="1" x14ac:dyDescent="0.2">
      <c r="A61" s="260"/>
      <c r="B61" s="260"/>
      <c r="C61" s="262">
        <v>8</v>
      </c>
      <c r="D61" s="259" t="s">
        <v>71</v>
      </c>
      <c r="E61" s="91">
        <v>6</v>
      </c>
      <c r="F61" s="91">
        <f t="shared" ref="F61:F65" si="30">G61+I61+K61+M61+O61</f>
        <v>59</v>
      </c>
      <c r="G61" s="98">
        <v>1</v>
      </c>
      <c r="H61" s="99">
        <f t="shared" si="16"/>
        <v>1.6949152542372881E-2</v>
      </c>
      <c r="I61" s="98">
        <v>15</v>
      </c>
      <c r="J61" s="99">
        <f t="shared" si="17"/>
        <v>0.25423728813559321</v>
      </c>
      <c r="K61" s="98">
        <v>23</v>
      </c>
      <c r="L61" s="99">
        <f t="shared" si="18"/>
        <v>0.38983050847457629</v>
      </c>
      <c r="M61" s="98">
        <v>15</v>
      </c>
      <c r="N61" s="99">
        <f t="shared" si="19"/>
        <v>0.25423728813559321</v>
      </c>
      <c r="O61" s="98">
        <v>5</v>
      </c>
      <c r="P61" s="99">
        <f t="shared" si="20"/>
        <v>8.4745762711864403E-2</v>
      </c>
      <c r="Q61" s="100">
        <f t="shared" si="28"/>
        <v>16</v>
      </c>
      <c r="R61" s="99">
        <f t="shared" si="21"/>
        <v>0.2711864406779661</v>
      </c>
      <c r="S61" s="100">
        <f t="shared" si="29"/>
        <v>43</v>
      </c>
      <c r="T61" s="99">
        <f t="shared" si="22"/>
        <v>0.72881355932203384</v>
      </c>
      <c r="U61" s="138" t="str">
        <f>IF(F61='TK_HL-HK'!$C$11,"Đúng","Sai")</f>
        <v>Đúng</v>
      </c>
      <c r="V61" s="5"/>
      <c r="W61" s="5"/>
      <c r="X61" s="5"/>
      <c r="Y61" s="5"/>
      <c r="Z61" s="5"/>
    </row>
    <row r="62" spans="1:26" ht="15" customHeight="1" x14ac:dyDescent="0.2">
      <c r="A62" s="260"/>
      <c r="B62" s="260"/>
      <c r="C62" s="260"/>
      <c r="D62" s="260"/>
      <c r="E62" s="91">
        <v>7</v>
      </c>
      <c r="F62" s="91">
        <f t="shared" si="30"/>
        <v>55</v>
      </c>
      <c r="G62" s="98">
        <v>0</v>
      </c>
      <c r="H62" s="99">
        <f t="shared" si="16"/>
        <v>0</v>
      </c>
      <c r="I62" s="98">
        <v>7</v>
      </c>
      <c r="J62" s="99">
        <f t="shared" si="17"/>
        <v>0.12727272727272726</v>
      </c>
      <c r="K62" s="98">
        <v>18</v>
      </c>
      <c r="L62" s="99">
        <f t="shared" si="18"/>
        <v>0.32727272727272727</v>
      </c>
      <c r="M62" s="98">
        <v>14</v>
      </c>
      <c r="N62" s="99">
        <f t="shared" si="19"/>
        <v>0.25454545454545452</v>
      </c>
      <c r="O62" s="98">
        <v>16</v>
      </c>
      <c r="P62" s="99">
        <f t="shared" si="20"/>
        <v>0.29090909090909089</v>
      </c>
      <c r="Q62" s="100">
        <f t="shared" si="28"/>
        <v>7</v>
      </c>
      <c r="R62" s="99">
        <f t="shared" si="21"/>
        <v>0.12727272727272726</v>
      </c>
      <c r="S62" s="100">
        <f t="shared" si="29"/>
        <v>48</v>
      </c>
      <c r="T62" s="99">
        <f t="shared" si="22"/>
        <v>0.87272727272727268</v>
      </c>
      <c r="U62" s="138" t="str">
        <f>IF(F62='TK_HL-HK'!$C$12,"Đúng","Sai")</f>
        <v>Đúng</v>
      </c>
      <c r="V62" s="5"/>
      <c r="W62" s="5"/>
      <c r="X62" s="5"/>
      <c r="Y62" s="5"/>
      <c r="Z62" s="5"/>
    </row>
    <row r="63" spans="1:26" ht="15" customHeight="1" x14ac:dyDescent="0.2">
      <c r="A63" s="260"/>
      <c r="B63" s="260"/>
      <c r="C63" s="260"/>
      <c r="D63" s="260"/>
      <c r="E63" s="91">
        <v>8</v>
      </c>
      <c r="F63" s="91">
        <f t="shared" si="30"/>
        <v>56</v>
      </c>
      <c r="G63" s="98">
        <v>1</v>
      </c>
      <c r="H63" s="99">
        <f t="shared" si="16"/>
        <v>1.7857142857142856E-2</v>
      </c>
      <c r="I63" s="98">
        <v>6</v>
      </c>
      <c r="J63" s="99">
        <f t="shared" si="17"/>
        <v>0.10714285714285714</v>
      </c>
      <c r="K63" s="98">
        <v>23</v>
      </c>
      <c r="L63" s="99">
        <f t="shared" si="18"/>
        <v>0.4107142857142857</v>
      </c>
      <c r="M63" s="98">
        <v>12</v>
      </c>
      <c r="N63" s="99">
        <f t="shared" si="19"/>
        <v>0.21428571428571427</v>
      </c>
      <c r="O63" s="98">
        <v>14</v>
      </c>
      <c r="P63" s="99">
        <f t="shared" si="20"/>
        <v>0.25</v>
      </c>
      <c r="Q63" s="100">
        <f t="shared" si="28"/>
        <v>7</v>
      </c>
      <c r="R63" s="99">
        <f t="shared" si="21"/>
        <v>0.125</v>
      </c>
      <c r="S63" s="100">
        <f t="shared" si="29"/>
        <v>49</v>
      </c>
      <c r="T63" s="99">
        <f t="shared" si="22"/>
        <v>0.875</v>
      </c>
      <c r="U63" s="138" t="str">
        <f>IF(F63='TK_HL-HK'!$C$13,"Đúng","Sai")</f>
        <v>Đúng</v>
      </c>
      <c r="V63" s="5"/>
      <c r="W63" s="5"/>
      <c r="X63" s="5"/>
      <c r="Y63" s="5"/>
      <c r="Z63" s="5"/>
    </row>
    <row r="64" spans="1:26" ht="15" customHeight="1" x14ac:dyDescent="0.2">
      <c r="A64" s="260"/>
      <c r="B64" s="260"/>
      <c r="C64" s="260"/>
      <c r="D64" s="260"/>
      <c r="E64" s="91">
        <v>9</v>
      </c>
      <c r="F64" s="91">
        <f t="shared" si="30"/>
        <v>31</v>
      </c>
      <c r="G64" s="98">
        <v>0</v>
      </c>
      <c r="H64" s="99">
        <f t="shared" si="16"/>
        <v>0</v>
      </c>
      <c r="I64" s="98">
        <v>0</v>
      </c>
      <c r="J64" s="99">
        <f t="shared" si="17"/>
        <v>0</v>
      </c>
      <c r="K64" s="98">
        <v>5</v>
      </c>
      <c r="L64" s="99">
        <f t="shared" si="18"/>
        <v>0.16129032258064516</v>
      </c>
      <c r="M64" s="98">
        <v>9</v>
      </c>
      <c r="N64" s="99">
        <f t="shared" si="19"/>
        <v>0.29032258064516131</v>
      </c>
      <c r="O64" s="98">
        <v>17</v>
      </c>
      <c r="P64" s="99">
        <f t="shared" si="20"/>
        <v>0.54838709677419351</v>
      </c>
      <c r="Q64" s="100">
        <f t="shared" si="28"/>
        <v>0</v>
      </c>
      <c r="R64" s="99">
        <f t="shared" si="21"/>
        <v>0</v>
      </c>
      <c r="S64" s="100">
        <f t="shared" si="29"/>
        <v>31</v>
      </c>
      <c r="T64" s="99">
        <f t="shared" si="22"/>
        <v>1</v>
      </c>
      <c r="U64" s="138" t="str">
        <f>IF(F64='TK_HL-HK'!$C$14,"Đúng","Sai")</f>
        <v>Đúng</v>
      </c>
      <c r="V64" s="5"/>
      <c r="W64" s="5"/>
      <c r="X64" s="5"/>
      <c r="Y64" s="5"/>
      <c r="Z64" s="5"/>
    </row>
    <row r="65" spans="1:26" ht="15" customHeight="1" x14ac:dyDescent="0.2">
      <c r="A65" s="261"/>
      <c r="B65" s="261"/>
      <c r="C65" s="261"/>
      <c r="D65" s="261"/>
      <c r="E65" s="88" t="s">
        <v>66</v>
      </c>
      <c r="F65" s="88">
        <f t="shared" si="30"/>
        <v>201</v>
      </c>
      <c r="G65" s="101">
        <f>SUM(G61:G64)</f>
        <v>2</v>
      </c>
      <c r="H65" s="102">
        <f t="shared" si="16"/>
        <v>9.9502487562189053E-3</v>
      </c>
      <c r="I65" s="101">
        <f>SUM(I61:I64)</f>
        <v>28</v>
      </c>
      <c r="J65" s="102">
        <f t="shared" si="17"/>
        <v>0.13930348258706468</v>
      </c>
      <c r="K65" s="101">
        <f>SUM(K61:K64)</f>
        <v>69</v>
      </c>
      <c r="L65" s="102">
        <f t="shared" si="18"/>
        <v>0.34328358208955223</v>
      </c>
      <c r="M65" s="101">
        <f>SUM(M61:M64)</f>
        <v>50</v>
      </c>
      <c r="N65" s="102">
        <f t="shared" si="19"/>
        <v>0.24875621890547264</v>
      </c>
      <c r="O65" s="101">
        <f>SUM(O61:O64)</f>
        <v>52</v>
      </c>
      <c r="P65" s="102">
        <f t="shared" si="20"/>
        <v>0.25870646766169153</v>
      </c>
      <c r="Q65" s="101">
        <f t="shared" si="28"/>
        <v>30</v>
      </c>
      <c r="R65" s="102">
        <f t="shared" si="21"/>
        <v>0.14925373134328357</v>
      </c>
      <c r="S65" s="101">
        <f t="shared" si="29"/>
        <v>171</v>
      </c>
      <c r="T65" s="102">
        <f t="shared" si="22"/>
        <v>0.85074626865671643</v>
      </c>
      <c r="U65" s="138" t="str">
        <f>IF(F65='TK_HL-HK'!$C$15,"Đúng","Sai")</f>
        <v>Đúng</v>
      </c>
      <c r="V65" s="5"/>
      <c r="W65" s="5"/>
      <c r="X65" s="5"/>
      <c r="Y65" s="5"/>
      <c r="Z65" s="5"/>
    </row>
    <row r="66" spans="1:26" ht="15" customHeight="1" x14ac:dyDescent="0.2">
      <c r="A66" s="263">
        <v>3</v>
      </c>
      <c r="B66" s="264" t="s">
        <v>29</v>
      </c>
      <c r="C66" s="262">
        <v>1</v>
      </c>
      <c r="D66" s="259" t="s">
        <v>65</v>
      </c>
      <c r="E66" s="91">
        <v>6</v>
      </c>
      <c r="F66" s="91">
        <f t="shared" ref="F66:F79" si="31">G66+I66+K66+M66+O66</f>
        <v>75</v>
      </c>
      <c r="G66" s="104">
        <v>3</v>
      </c>
      <c r="H66" s="93">
        <f t="shared" ref="H66:H320" si="32">IF(F66&lt;&gt;0,G66/F66,)</f>
        <v>0.04</v>
      </c>
      <c r="I66" s="104">
        <v>8</v>
      </c>
      <c r="J66" s="93">
        <f t="shared" ref="J66:J320" si="33">IF(F66&lt;&gt;0,I66/F66,)</f>
        <v>0.10666666666666667</v>
      </c>
      <c r="K66" s="104">
        <v>23</v>
      </c>
      <c r="L66" s="93">
        <f t="shared" ref="L66:L320" si="34">IF(F66&lt;&gt;0,K66/F66,)</f>
        <v>0.30666666666666664</v>
      </c>
      <c r="M66" s="104">
        <v>31</v>
      </c>
      <c r="N66" s="93">
        <f t="shared" ref="N66:N320" si="35">IF(F66&lt;&gt;0,M66/F66,)</f>
        <v>0.41333333333333333</v>
      </c>
      <c r="O66" s="104">
        <v>10</v>
      </c>
      <c r="P66" s="93">
        <f t="shared" ref="P66:P320" si="36">IF(F66&lt;&gt;0,O66/F66,)</f>
        <v>0.13333333333333333</v>
      </c>
      <c r="Q66" s="94">
        <f t="shared" si="28"/>
        <v>11</v>
      </c>
      <c r="R66" s="95">
        <f t="shared" ref="R66:R320" si="37">IF(F66&lt;&gt;0,Q66/F66,"")</f>
        <v>0.14666666666666667</v>
      </c>
      <c r="S66" s="94">
        <f t="shared" si="29"/>
        <v>64</v>
      </c>
      <c r="T66" s="95">
        <f t="shared" ref="T66:T320" si="38">IF(F66&lt;&gt;0,S66/F66,"")</f>
        <v>0.85333333333333339</v>
      </c>
      <c r="U66" s="138" t="str">
        <f>IF(F66='TK_HL-HK'!$C$16,"Đúng","Sai")</f>
        <v>Đúng</v>
      </c>
      <c r="V66" s="5"/>
      <c r="W66" s="5"/>
      <c r="X66" s="5"/>
      <c r="Y66" s="5"/>
      <c r="Z66" s="5"/>
    </row>
    <row r="67" spans="1:26" ht="15" customHeight="1" x14ac:dyDescent="0.2">
      <c r="A67" s="260"/>
      <c r="B67" s="260"/>
      <c r="C67" s="260"/>
      <c r="D67" s="260"/>
      <c r="E67" s="91">
        <v>7</v>
      </c>
      <c r="F67" s="91">
        <f t="shared" si="31"/>
        <v>79</v>
      </c>
      <c r="G67" s="105">
        <v>6</v>
      </c>
      <c r="H67" s="93">
        <f t="shared" si="32"/>
        <v>7.5949367088607597E-2</v>
      </c>
      <c r="I67" s="105">
        <v>7</v>
      </c>
      <c r="J67" s="93">
        <f t="shared" si="33"/>
        <v>8.8607594936708861E-2</v>
      </c>
      <c r="K67" s="105">
        <v>45</v>
      </c>
      <c r="L67" s="93">
        <f t="shared" si="34"/>
        <v>0.569620253164557</v>
      </c>
      <c r="M67" s="105">
        <v>15</v>
      </c>
      <c r="N67" s="93">
        <f t="shared" si="35"/>
        <v>0.189873417721519</v>
      </c>
      <c r="O67" s="105">
        <v>6</v>
      </c>
      <c r="P67" s="93">
        <f t="shared" si="36"/>
        <v>7.5949367088607597E-2</v>
      </c>
      <c r="Q67" s="94">
        <f t="shared" si="28"/>
        <v>13</v>
      </c>
      <c r="R67" s="95">
        <f t="shared" si="37"/>
        <v>0.16455696202531644</v>
      </c>
      <c r="S67" s="94">
        <f t="shared" si="29"/>
        <v>66</v>
      </c>
      <c r="T67" s="95">
        <f t="shared" si="38"/>
        <v>0.83544303797468356</v>
      </c>
      <c r="U67" s="138" t="str">
        <f>IF(F67='TK_HL-HK'!$C$17,"Đúng","Sai")</f>
        <v>Đúng</v>
      </c>
      <c r="V67" s="5"/>
      <c r="W67" s="5"/>
      <c r="X67" s="5"/>
      <c r="Y67" s="5"/>
      <c r="Z67" s="5"/>
    </row>
    <row r="68" spans="1:26" ht="15" customHeight="1" x14ac:dyDescent="0.2">
      <c r="A68" s="260"/>
      <c r="B68" s="260"/>
      <c r="C68" s="260"/>
      <c r="D68" s="260"/>
      <c r="E68" s="91">
        <v>8</v>
      </c>
      <c r="F68" s="91">
        <f t="shared" si="31"/>
        <v>71</v>
      </c>
      <c r="G68" s="105">
        <v>0</v>
      </c>
      <c r="H68" s="93">
        <f t="shared" si="32"/>
        <v>0</v>
      </c>
      <c r="I68" s="105">
        <v>5</v>
      </c>
      <c r="J68" s="93">
        <f t="shared" si="33"/>
        <v>7.0422535211267609E-2</v>
      </c>
      <c r="K68" s="105">
        <v>34</v>
      </c>
      <c r="L68" s="93">
        <f t="shared" si="34"/>
        <v>0.47887323943661969</v>
      </c>
      <c r="M68" s="105">
        <v>20</v>
      </c>
      <c r="N68" s="93">
        <f t="shared" si="35"/>
        <v>0.28169014084507044</v>
      </c>
      <c r="O68" s="105">
        <v>12</v>
      </c>
      <c r="P68" s="93">
        <f t="shared" si="36"/>
        <v>0.16901408450704225</v>
      </c>
      <c r="Q68" s="94">
        <f t="shared" si="28"/>
        <v>5</v>
      </c>
      <c r="R68" s="95">
        <f t="shared" si="37"/>
        <v>7.0422535211267609E-2</v>
      </c>
      <c r="S68" s="94">
        <f t="shared" si="29"/>
        <v>66</v>
      </c>
      <c r="T68" s="95">
        <f t="shared" si="38"/>
        <v>0.92957746478873238</v>
      </c>
      <c r="U68" s="138" t="str">
        <f>IF(F68='TK_HL-HK'!$C$18,"Đúng","Sai")</f>
        <v>Đúng</v>
      </c>
      <c r="V68" s="5"/>
      <c r="W68" s="5"/>
      <c r="X68" s="5"/>
      <c r="Y68" s="5"/>
      <c r="Z68" s="5"/>
    </row>
    <row r="69" spans="1:26" ht="15" customHeight="1" x14ac:dyDescent="0.2">
      <c r="A69" s="260"/>
      <c r="B69" s="260"/>
      <c r="C69" s="260"/>
      <c r="D69" s="260"/>
      <c r="E69" s="91">
        <v>9</v>
      </c>
      <c r="F69" s="91">
        <f t="shared" si="31"/>
        <v>44</v>
      </c>
      <c r="G69" s="105">
        <v>0</v>
      </c>
      <c r="H69" s="93">
        <f t="shared" si="32"/>
        <v>0</v>
      </c>
      <c r="I69" s="105">
        <v>3</v>
      </c>
      <c r="J69" s="93">
        <f t="shared" si="33"/>
        <v>6.8181818181818177E-2</v>
      </c>
      <c r="K69" s="105">
        <v>15</v>
      </c>
      <c r="L69" s="93">
        <f t="shared" si="34"/>
        <v>0.34090909090909088</v>
      </c>
      <c r="M69" s="105">
        <v>19</v>
      </c>
      <c r="N69" s="93">
        <f t="shared" si="35"/>
        <v>0.43181818181818182</v>
      </c>
      <c r="O69" s="105">
        <v>7</v>
      </c>
      <c r="P69" s="93">
        <f t="shared" si="36"/>
        <v>0.15909090909090909</v>
      </c>
      <c r="Q69" s="94">
        <f t="shared" si="28"/>
        <v>3</v>
      </c>
      <c r="R69" s="95">
        <f t="shared" si="37"/>
        <v>6.8181818181818177E-2</v>
      </c>
      <c r="S69" s="94">
        <f t="shared" si="29"/>
        <v>41</v>
      </c>
      <c r="T69" s="95">
        <f t="shared" si="38"/>
        <v>0.93181818181818177</v>
      </c>
      <c r="U69" s="138" t="str">
        <f>IF(F69='TK_HL-HK'!$C$19,"Đúng","Sai")</f>
        <v>Đúng</v>
      </c>
      <c r="V69" s="5"/>
      <c r="W69" s="5"/>
      <c r="X69" s="5"/>
      <c r="Y69" s="5"/>
      <c r="Z69" s="5"/>
    </row>
    <row r="70" spans="1:26" ht="15" customHeight="1" x14ac:dyDescent="0.2">
      <c r="A70" s="260"/>
      <c r="B70" s="260"/>
      <c r="C70" s="261"/>
      <c r="D70" s="261"/>
      <c r="E70" s="88" t="s">
        <v>66</v>
      </c>
      <c r="F70" s="88">
        <f t="shared" si="31"/>
        <v>269</v>
      </c>
      <c r="G70" s="89">
        <f>SUM(G66:G69)</f>
        <v>9</v>
      </c>
      <c r="H70" s="96">
        <f t="shared" si="32"/>
        <v>3.3457249070631967E-2</v>
      </c>
      <c r="I70" s="89">
        <f>SUM(I66:I69)</f>
        <v>23</v>
      </c>
      <c r="J70" s="96">
        <f t="shared" si="33"/>
        <v>8.5501858736059477E-2</v>
      </c>
      <c r="K70" s="89">
        <f>SUM(K66:K69)</f>
        <v>117</v>
      </c>
      <c r="L70" s="96">
        <f t="shared" si="34"/>
        <v>0.43494423791821563</v>
      </c>
      <c r="M70" s="89">
        <f>SUM(M66:M69)</f>
        <v>85</v>
      </c>
      <c r="N70" s="96">
        <f t="shared" si="35"/>
        <v>0.31598513011152418</v>
      </c>
      <c r="O70" s="89">
        <f>SUM(O66:O69)</f>
        <v>35</v>
      </c>
      <c r="P70" s="96">
        <f t="shared" si="36"/>
        <v>0.13011152416356878</v>
      </c>
      <c r="Q70" s="89">
        <f t="shared" si="28"/>
        <v>32</v>
      </c>
      <c r="R70" s="97">
        <f t="shared" si="37"/>
        <v>0.11895910780669144</v>
      </c>
      <c r="S70" s="89">
        <f t="shared" si="29"/>
        <v>237</v>
      </c>
      <c r="T70" s="97">
        <f t="shared" si="38"/>
        <v>0.8810408921933085</v>
      </c>
      <c r="U70" s="138" t="str">
        <f>IF(F70='TK_HL-HK'!$C$20,"Đúng","Sai")</f>
        <v>Đúng</v>
      </c>
      <c r="V70" s="5"/>
      <c r="W70" s="5"/>
      <c r="X70" s="5"/>
      <c r="Y70" s="5"/>
      <c r="Z70" s="5"/>
    </row>
    <row r="71" spans="1:26" ht="15" customHeight="1" x14ac:dyDescent="0.2">
      <c r="A71" s="260"/>
      <c r="B71" s="260"/>
      <c r="C71" s="262">
        <v>2</v>
      </c>
      <c r="D71" s="259" t="s">
        <v>67</v>
      </c>
      <c r="E71" s="91">
        <v>6</v>
      </c>
      <c r="F71" s="91">
        <f t="shared" si="31"/>
        <v>75</v>
      </c>
      <c r="G71" s="104">
        <v>0</v>
      </c>
      <c r="H71" s="93">
        <f t="shared" si="32"/>
        <v>0</v>
      </c>
      <c r="I71" s="104">
        <v>5</v>
      </c>
      <c r="J71" s="93">
        <f t="shared" si="33"/>
        <v>6.6666666666666666E-2</v>
      </c>
      <c r="K71" s="104">
        <v>26</v>
      </c>
      <c r="L71" s="93">
        <f t="shared" si="34"/>
        <v>0.34666666666666668</v>
      </c>
      <c r="M71" s="104">
        <v>35</v>
      </c>
      <c r="N71" s="93">
        <f t="shared" si="35"/>
        <v>0.46666666666666667</v>
      </c>
      <c r="O71" s="104">
        <v>9</v>
      </c>
      <c r="P71" s="93">
        <f t="shared" si="36"/>
        <v>0.12</v>
      </c>
      <c r="Q71" s="94">
        <f t="shared" si="28"/>
        <v>5</v>
      </c>
      <c r="R71" s="95">
        <f t="shared" si="37"/>
        <v>6.6666666666666666E-2</v>
      </c>
      <c r="S71" s="94">
        <f t="shared" si="29"/>
        <v>70</v>
      </c>
      <c r="T71" s="95">
        <f t="shared" si="38"/>
        <v>0.93333333333333335</v>
      </c>
      <c r="U71" s="138" t="str">
        <f>IF(F71='TK_HL-HK'!$C$16,"Đúng","Sai")</f>
        <v>Đúng</v>
      </c>
      <c r="V71" s="5"/>
      <c r="W71" s="5"/>
      <c r="X71" s="5"/>
      <c r="Y71" s="5"/>
      <c r="Z71" s="5"/>
    </row>
    <row r="72" spans="1:26" ht="15" customHeight="1" x14ac:dyDescent="0.2">
      <c r="A72" s="260"/>
      <c r="B72" s="260"/>
      <c r="C72" s="260"/>
      <c r="D72" s="260"/>
      <c r="E72" s="91">
        <v>7</v>
      </c>
      <c r="F72" s="91">
        <f t="shared" si="31"/>
        <v>79</v>
      </c>
      <c r="G72" s="105">
        <v>3</v>
      </c>
      <c r="H72" s="93">
        <f t="shared" si="32"/>
        <v>3.7974683544303799E-2</v>
      </c>
      <c r="I72" s="105">
        <v>9</v>
      </c>
      <c r="J72" s="93">
        <f t="shared" si="33"/>
        <v>0.11392405063291139</v>
      </c>
      <c r="K72" s="105">
        <v>18</v>
      </c>
      <c r="L72" s="93">
        <f t="shared" si="34"/>
        <v>0.22784810126582278</v>
      </c>
      <c r="M72" s="105">
        <v>27</v>
      </c>
      <c r="N72" s="93">
        <f t="shared" si="35"/>
        <v>0.34177215189873417</v>
      </c>
      <c r="O72" s="105">
        <v>22</v>
      </c>
      <c r="P72" s="93">
        <f t="shared" si="36"/>
        <v>0.27848101265822783</v>
      </c>
      <c r="Q72" s="94">
        <f t="shared" si="28"/>
        <v>12</v>
      </c>
      <c r="R72" s="95">
        <f t="shared" si="37"/>
        <v>0.15189873417721519</v>
      </c>
      <c r="S72" s="94">
        <f t="shared" si="29"/>
        <v>67</v>
      </c>
      <c r="T72" s="95">
        <f t="shared" si="38"/>
        <v>0.84810126582278478</v>
      </c>
      <c r="U72" s="138" t="str">
        <f>IF(F72='TK_HL-HK'!$C$17,"Đúng","Sai")</f>
        <v>Đúng</v>
      </c>
      <c r="V72" s="5"/>
      <c r="W72" s="5"/>
      <c r="X72" s="5"/>
      <c r="Y72" s="5"/>
      <c r="Z72" s="5"/>
    </row>
    <row r="73" spans="1:26" ht="15" customHeight="1" x14ac:dyDescent="0.2">
      <c r="A73" s="260"/>
      <c r="B73" s="260"/>
      <c r="C73" s="260"/>
      <c r="D73" s="260"/>
      <c r="E73" s="91">
        <v>8</v>
      </c>
      <c r="F73" s="91">
        <f t="shared" si="31"/>
        <v>71</v>
      </c>
      <c r="G73" s="105">
        <v>3</v>
      </c>
      <c r="H73" s="93">
        <f t="shared" si="32"/>
        <v>4.2253521126760563E-2</v>
      </c>
      <c r="I73" s="105">
        <v>11</v>
      </c>
      <c r="J73" s="93">
        <f t="shared" si="33"/>
        <v>0.15492957746478872</v>
      </c>
      <c r="K73" s="105">
        <v>37</v>
      </c>
      <c r="L73" s="93">
        <f t="shared" si="34"/>
        <v>0.52112676056338025</v>
      </c>
      <c r="M73" s="105">
        <v>13</v>
      </c>
      <c r="N73" s="93">
        <f t="shared" si="35"/>
        <v>0.18309859154929578</v>
      </c>
      <c r="O73" s="105">
        <v>7</v>
      </c>
      <c r="P73" s="93">
        <f t="shared" si="36"/>
        <v>9.8591549295774641E-2</v>
      </c>
      <c r="Q73" s="94">
        <f t="shared" si="28"/>
        <v>14</v>
      </c>
      <c r="R73" s="95">
        <f t="shared" si="37"/>
        <v>0.19718309859154928</v>
      </c>
      <c r="S73" s="94">
        <f t="shared" si="29"/>
        <v>57</v>
      </c>
      <c r="T73" s="95">
        <f t="shared" si="38"/>
        <v>0.80281690140845074</v>
      </c>
      <c r="U73" s="138" t="str">
        <f>IF(F73='TK_HL-HK'!$C$18,"Đúng","Sai")</f>
        <v>Đúng</v>
      </c>
      <c r="V73" s="5"/>
      <c r="W73" s="5"/>
      <c r="X73" s="5"/>
      <c r="Y73" s="5"/>
      <c r="Z73" s="5"/>
    </row>
    <row r="74" spans="1:26" ht="15" customHeight="1" x14ac:dyDescent="0.2">
      <c r="A74" s="260"/>
      <c r="B74" s="260"/>
      <c r="C74" s="260"/>
      <c r="D74" s="260"/>
      <c r="E74" s="91">
        <v>9</v>
      </c>
      <c r="F74" s="91">
        <f t="shared" si="31"/>
        <v>44</v>
      </c>
      <c r="G74" s="105">
        <v>0</v>
      </c>
      <c r="H74" s="93">
        <f t="shared" si="32"/>
        <v>0</v>
      </c>
      <c r="I74" s="105">
        <v>1</v>
      </c>
      <c r="J74" s="93">
        <f t="shared" si="33"/>
        <v>2.2727272727272728E-2</v>
      </c>
      <c r="K74" s="105">
        <v>7</v>
      </c>
      <c r="L74" s="93">
        <f t="shared" si="34"/>
        <v>0.15909090909090909</v>
      </c>
      <c r="M74" s="105">
        <v>14</v>
      </c>
      <c r="N74" s="93">
        <f t="shared" si="35"/>
        <v>0.31818181818181818</v>
      </c>
      <c r="O74" s="105">
        <v>22</v>
      </c>
      <c r="P74" s="93">
        <f t="shared" si="36"/>
        <v>0.5</v>
      </c>
      <c r="Q74" s="94">
        <f t="shared" si="28"/>
        <v>1</v>
      </c>
      <c r="R74" s="95">
        <f t="shared" si="37"/>
        <v>2.2727272727272728E-2</v>
      </c>
      <c r="S74" s="94">
        <f t="shared" si="29"/>
        <v>43</v>
      </c>
      <c r="T74" s="95">
        <f t="shared" si="38"/>
        <v>0.97727272727272729</v>
      </c>
      <c r="U74" s="138" t="str">
        <f>IF(F74='TK_HL-HK'!$C$19,"Đúng","Sai")</f>
        <v>Đúng</v>
      </c>
      <c r="V74" s="5"/>
      <c r="W74" s="5"/>
      <c r="X74" s="5"/>
      <c r="Y74" s="5"/>
      <c r="Z74" s="5"/>
    </row>
    <row r="75" spans="1:26" ht="15" customHeight="1" x14ac:dyDescent="0.2">
      <c r="A75" s="260"/>
      <c r="B75" s="260"/>
      <c r="C75" s="261"/>
      <c r="D75" s="261"/>
      <c r="E75" s="88" t="s">
        <v>66</v>
      </c>
      <c r="F75" s="88">
        <f t="shared" si="31"/>
        <v>269</v>
      </c>
      <c r="G75" s="89">
        <f>SUM(G71:G74)</f>
        <v>6</v>
      </c>
      <c r="H75" s="97">
        <f t="shared" si="32"/>
        <v>2.2304832713754646E-2</v>
      </c>
      <c r="I75" s="89">
        <f>SUM(I71:I74)</f>
        <v>26</v>
      </c>
      <c r="J75" s="97">
        <f t="shared" si="33"/>
        <v>9.6654275092936809E-2</v>
      </c>
      <c r="K75" s="89">
        <f>SUM(K71:K74)</f>
        <v>88</v>
      </c>
      <c r="L75" s="97">
        <f t="shared" si="34"/>
        <v>0.32713754646840149</v>
      </c>
      <c r="M75" s="89">
        <f>SUM(M71:M74)</f>
        <v>89</v>
      </c>
      <c r="N75" s="97">
        <f t="shared" si="35"/>
        <v>0.33085501858736061</v>
      </c>
      <c r="O75" s="89">
        <f>SUM(O71:O74)</f>
        <v>60</v>
      </c>
      <c r="P75" s="96">
        <f t="shared" si="36"/>
        <v>0.22304832713754646</v>
      </c>
      <c r="Q75" s="89">
        <f t="shared" si="28"/>
        <v>32</v>
      </c>
      <c r="R75" s="97">
        <f t="shared" si="37"/>
        <v>0.11895910780669144</v>
      </c>
      <c r="S75" s="89">
        <f t="shared" si="29"/>
        <v>237</v>
      </c>
      <c r="T75" s="97">
        <f t="shared" si="38"/>
        <v>0.8810408921933085</v>
      </c>
      <c r="U75" s="138" t="str">
        <f>IF(F75='TK_HL-HK'!$C$20,"Đúng","Sai")</f>
        <v>Đúng</v>
      </c>
      <c r="V75" s="5"/>
      <c r="W75" s="5"/>
      <c r="X75" s="5"/>
      <c r="Y75" s="5"/>
      <c r="Z75" s="5"/>
    </row>
    <row r="76" spans="1:26" ht="15" customHeight="1" x14ac:dyDescent="0.2">
      <c r="A76" s="260"/>
      <c r="B76" s="260"/>
      <c r="C76" s="262">
        <v>5</v>
      </c>
      <c r="D76" s="265" t="s">
        <v>68</v>
      </c>
      <c r="E76" s="91">
        <v>6</v>
      </c>
      <c r="F76" s="91">
        <f t="shared" si="31"/>
        <v>75</v>
      </c>
      <c r="G76" s="104">
        <v>3</v>
      </c>
      <c r="H76" s="93">
        <f t="shared" si="32"/>
        <v>0.04</v>
      </c>
      <c r="I76" s="104">
        <v>5</v>
      </c>
      <c r="J76" s="93">
        <f t="shared" si="33"/>
        <v>6.6666666666666666E-2</v>
      </c>
      <c r="K76" s="104">
        <v>23</v>
      </c>
      <c r="L76" s="93">
        <f t="shared" si="34"/>
        <v>0.30666666666666664</v>
      </c>
      <c r="M76" s="104">
        <v>16</v>
      </c>
      <c r="N76" s="93">
        <f t="shared" si="35"/>
        <v>0.21333333333333335</v>
      </c>
      <c r="O76" s="104">
        <v>28</v>
      </c>
      <c r="P76" s="93">
        <f t="shared" si="36"/>
        <v>0.37333333333333335</v>
      </c>
      <c r="Q76" s="94">
        <f t="shared" si="28"/>
        <v>8</v>
      </c>
      <c r="R76" s="95">
        <f t="shared" si="37"/>
        <v>0.10666666666666667</v>
      </c>
      <c r="S76" s="94">
        <f t="shared" si="29"/>
        <v>67</v>
      </c>
      <c r="T76" s="95">
        <f t="shared" si="38"/>
        <v>0.89333333333333331</v>
      </c>
      <c r="U76" s="138" t="str">
        <f>IF(F76='TK_HL-HK'!$C$16,"Đúng","Sai")</f>
        <v>Đúng</v>
      </c>
      <c r="V76" s="5"/>
      <c r="W76" s="5"/>
      <c r="X76" s="5"/>
      <c r="Y76" s="5"/>
      <c r="Z76" s="5"/>
    </row>
    <row r="77" spans="1:26" ht="15" customHeight="1" x14ac:dyDescent="0.2">
      <c r="A77" s="260"/>
      <c r="B77" s="260"/>
      <c r="C77" s="260"/>
      <c r="D77" s="260"/>
      <c r="E77" s="91">
        <v>7</v>
      </c>
      <c r="F77" s="91">
        <f t="shared" si="31"/>
        <v>79</v>
      </c>
      <c r="G77" s="105">
        <v>0</v>
      </c>
      <c r="H77" s="93">
        <f t="shared" si="32"/>
        <v>0</v>
      </c>
      <c r="I77" s="105">
        <v>6</v>
      </c>
      <c r="J77" s="93">
        <f t="shared" si="33"/>
        <v>7.5949367088607597E-2</v>
      </c>
      <c r="K77" s="105">
        <v>18</v>
      </c>
      <c r="L77" s="93">
        <f t="shared" si="34"/>
        <v>0.22784810126582278</v>
      </c>
      <c r="M77" s="105">
        <v>29</v>
      </c>
      <c r="N77" s="93">
        <f t="shared" si="35"/>
        <v>0.36708860759493672</v>
      </c>
      <c r="O77" s="105">
        <v>26</v>
      </c>
      <c r="P77" s="93">
        <f t="shared" si="36"/>
        <v>0.32911392405063289</v>
      </c>
      <c r="Q77" s="94">
        <f t="shared" si="28"/>
        <v>6</v>
      </c>
      <c r="R77" s="95">
        <f t="shared" si="37"/>
        <v>7.5949367088607597E-2</v>
      </c>
      <c r="S77" s="94">
        <f t="shared" si="29"/>
        <v>73</v>
      </c>
      <c r="T77" s="95">
        <f t="shared" si="38"/>
        <v>0.92405063291139244</v>
      </c>
      <c r="U77" s="138" t="str">
        <f>IF(F77='TK_HL-HK'!$C$17,"Đúng","Sai")</f>
        <v>Đúng</v>
      </c>
      <c r="V77" s="5"/>
      <c r="W77" s="5"/>
      <c r="X77" s="5"/>
      <c r="Y77" s="5"/>
      <c r="Z77" s="5"/>
    </row>
    <row r="78" spans="1:26" ht="15" customHeight="1" x14ac:dyDescent="0.2">
      <c r="A78" s="260"/>
      <c r="B78" s="260"/>
      <c r="C78" s="260"/>
      <c r="D78" s="260"/>
      <c r="E78" s="91">
        <v>8</v>
      </c>
      <c r="F78" s="91">
        <f t="shared" si="31"/>
        <v>71</v>
      </c>
      <c r="G78" s="105">
        <v>4</v>
      </c>
      <c r="H78" s="93">
        <f t="shared" si="32"/>
        <v>5.6338028169014086E-2</v>
      </c>
      <c r="I78" s="105">
        <v>2</v>
      </c>
      <c r="J78" s="93">
        <f t="shared" si="33"/>
        <v>2.8169014084507043E-2</v>
      </c>
      <c r="K78" s="105">
        <v>12</v>
      </c>
      <c r="L78" s="93">
        <f t="shared" si="34"/>
        <v>0.16901408450704225</v>
      </c>
      <c r="M78" s="105">
        <v>21</v>
      </c>
      <c r="N78" s="93">
        <f t="shared" si="35"/>
        <v>0.29577464788732394</v>
      </c>
      <c r="O78" s="105">
        <v>32</v>
      </c>
      <c r="P78" s="93">
        <f t="shared" si="36"/>
        <v>0.45070422535211269</v>
      </c>
      <c r="Q78" s="94">
        <f t="shared" si="28"/>
        <v>6</v>
      </c>
      <c r="R78" s="95">
        <f t="shared" si="37"/>
        <v>8.4507042253521125E-2</v>
      </c>
      <c r="S78" s="94">
        <f t="shared" si="29"/>
        <v>65</v>
      </c>
      <c r="T78" s="95">
        <f t="shared" si="38"/>
        <v>0.91549295774647887</v>
      </c>
      <c r="U78" s="138" t="str">
        <f>IF(F78='TK_HL-HK'!$C$18,"Đúng","Sai")</f>
        <v>Đúng</v>
      </c>
      <c r="V78" s="5"/>
      <c r="W78" s="5"/>
      <c r="X78" s="5"/>
      <c r="Y78" s="5"/>
      <c r="Z78" s="5"/>
    </row>
    <row r="79" spans="1:26" ht="15" customHeight="1" x14ac:dyDescent="0.2">
      <c r="A79" s="260"/>
      <c r="B79" s="260"/>
      <c r="C79" s="260"/>
      <c r="D79" s="260"/>
      <c r="E79" s="91">
        <v>9</v>
      </c>
      <c r="F79" s="91">
        <f t="shared" si="31"/>
        <v>44</v>
      </c>
      <c r="G79" s="105">
        <v>0</v>
      </c>
      <c r="H79" s="93">
        <f t="shared" si="32"/>
        <v>0</v>
      </c>
      <c r="I79" s="105">
        <v>0</v>
      </c>
      <c r="J79" s="93">
        <f t="shared" si="33"/>
        <v>0</v>
      </c>
      <c r="K79" s="105">
        <v>7</v>
      </c>
      <c r="L79" s="93">
        <f t="shared" si="34"/>
        <v>0.15909090909090909</v>
      </c>
      <c r="M79" s="105">
        <v>11</v>
      </c>
      <c r="N79" s="93">
        <f t="shared" si="35"/>
        <v>0.25</v>
      </c>
      <c r="O79" s="105">
        <v>26</v>
      </c>
      <c r="P79" s="93">
        <f t="shared" si="36"/>
        <v>0.59090909090909094</v>
      </c>
      <c r="Q79" s="94">
        <f t="shared" si="28"/>
        <v>0</v>
      </c>
      <c r="R79" s="95">
        <f t="shared" si="37"/>
        <v>0</v>
      </c>
      <c r="S79" s="94">
        <f t="shared" si="29"/>
        <v>44</v>
      </c>
      <c r="T79" s="95">
        <f t="shared" si="38"/>
        <v>1</v>
      </c>
      <c r="U79" s="138" t="str">
        <f>IF(F79='TK_HL-HK'!$C$19,"Đúng","Sai")</f>
        <v>Đúng</v>
      </c>
      <c r="V79" s="5"/>
      <c r="W79" s="5"/>
      <c r="X79" s="5"/>
      <c r="Y79" s="5"/>
      <c r="Z79" s="5"/>
    </row>
    <row r="80" spans="1:26" ht="15" customHeight="1" x14ac:dyDescent="0.2">
      <c r="A80" s="260"/>
      <c r="B80" s="260"/>
      <c r="C80" s="261"/>
      <c r="D80" s="261"/>
      <c r="E80" s="88" t="s">
        <v>66</v>
      </c>
      <c r="F80" s="88">
        <f t="shared" ref="F80:F143" si="39">G80+I80+K80+M80+O80</f>
        <v>269</v>
      </c>
      <c r="G80" s="89">
        <f>SUM(G76:G79)</f>
        <v>7</v>
      </c>
      <c r="H80" s="97">
        <f t="shared" si="32"/>
        <v>2.6022304832713755E-2</v>
      </c>
      <c r="I80" s="89">
        <f>SUM(I76:I79)</f>
        <v>13</v>
      </c>
      <c r="J80" s="97">
        <f t="shared" si="33"/>
        <v>4.8327137546468404E-2</v>
      </c>
      <c r="K80" s="89">
        <f>SUM(K76:K79)</f>
        <v>60</v>
      </c>
      <c r="L80" s="97">
        <f t="shared" si="34"/>
        <v>0.22304832713754646</v>
      </c>
      <c r="M80" s="89">
        <f>SUM(M76:M79)</f>
        <v>77</v>
      </c>
      <c r="N80" s="97">
        <f t="shared" si="35"/>
        <v>0.28624535315985128</v>
      </c>
      <c r="O80" s="89">
        <f>SUM(O76:O79)</f>
        <v>112</v>
      </c>
      <c r="P80" s="96">
        <f t="shared" si="36"/>
        <v>0.41635687732342008</v>
      </c>
      <c r="Q80" s="89">
        <f t="shared" si="28"/>
        <v>20</v>
      </c>
      <c r="R80" s="97">
        <f t="shared" si="37"/>
        <v>7.434944237918216E-2</v>
      </c>
      <c r="S80" s="89">
        <f t="shared" si="29"/>
        <v>249</v>
      </c>
      <c r="T80" s="97">
        <f t="shared" si="38"/>
        <v>0.92565055762081783</v>
      </c>
      <c r="U80" s="138" t="str">
        <f>IF(F80='TK_HL-HK'!$C$20,"Đúng","Sai")</f>
        <v>Đúng</v>
      </c>
      <c r="V80" s="5"/>
      <c r="W80" s="5"/>
      <c r="X80" s="5"/>
      <c r="Y80" s="5"/>
      <c r="Z80" s="5"/>
    </row>
    <row r="81" spans="1:26" ht="15" customHeight="1" x14ac:dyDescent="0.2">
      <c r="A81" s="260"/>
      <c r="B81" s="260"/>
      <c r="C81" s="262">
        <v>6</v>
      </c>
      <c r="D81" s="259" t="s">
        <v>69</v>
      </c>
      <c r="E81" s="91">
        <v>6</v>
      </c>
      <c r="F81" s="91">
        <f t="shared" si="39"/>
        <v>75</v>
      </c>
      <c r="G81" s="104">
        <v>0</v>
      </c>
      <c r="H81" s="93">
        <f t="shared" si="32"/>
        <v>0</v>
      </c>
      <c r="I81" s="104">
        <v>2</v>
      </c>
      <c r="J81" s="93">
        <f t="shared" si="33"/>
        <v>2.6666666666666668E-2</v>
      </c>
      <c r="K81" s="104">
        <v>12</v>
      </c>
      <c r="L81" s="93">
        <f t="shared" si="34"/>
        <v>0.16</v>
      </c>
      <c r="M81" s="104">
        <v>23</v>
      </c>
      <c r="N81" s="93">
        <f t="shared" si="35"/>
        <v>0.30666666666666664</v>
      </c>
      <c r="O81" s="104">
        <v>38</v>
      </c>
      <c r="P81" s="93">
        <f t="shared" si="36"/>
        <v>0.50666666666666671</v>
      </c>
      <c r="Q81" s="94">
        <f t="shared" ref="Q81:Q90" si="40">G81+I81</f>
        <v>2</v>
      </c>
      <c r="R81" s="95">
        <f t="shared" si="37"/>
        <v>2.6666666666666668E-2</v>
      </c>
      <c r="S81" s="94">
        <f t="shared" ref="S81:S90" si="41">K81+M81+O81</f>
        <v>73</v>
      </c>
      <c r="T81" s="95">
        <f t="shared" si="38"/>
        <v>0.97333333333333338</v>
      </c>
      <c r="U81" s="138" t="str">
        <f>IF(F81='TK_HL-HK'!$C$16,"Đúng","Sai")</f>
        <v>Đúng</v>
      </c>
      <c r="V81" s="53"/>
      <c r="W81" s="53"/>
      <c r="X81" s="53"/>
      <c r="Y81" s="53"/>
      <c r="Z81" s="53"/>
    </row>
    <row r="82" spans="1:26" ht="15" customHeight="1" x14ac:dyDescent="0.2">
      <c r="A82" s="260"/>
      <c r="B82" s="260"/>
      <c r="C82" s="260"/>
      <c r="D82" s="260"/>
      <c r="E82" s="91">
        <v>7</v>
      </c>
      <c r="F82" s="91">
        <f t="shared" si="39"/>
        <v>79</v>
      </c>
      <c r="G82" s="105">
        <v>0</v>
      </c>
      <c r="H82" s="93">
        <f t="shared" si="32"/>
        <v>0</v>
      </c>
      <c r="I82" s="105">
        <v>1</v>
      </c>
      <c r="J82" s="93">
        <f t="shared" si="33"/>
        <v>1.2658227848101266E-2</v>
      </c>
      <c r="K82" s="105">
        <v>11</v>
      </c>
      <c r="L82" s="93">
        <f t="shared" si="34"/>
        <v>0.13924050632911392</v>
      </c>
      <c r="M82" s="105">
        <v>11</v>
      </c>
      <c r="N82" s="93">
        <f t="shared" si="35"/>
        <v>0.13924050632911392</v>
      </c>
      <c r="O82" s="105">
        <v>56</v>
      </c>
      <c r="P82" s="93">
        <f t="shared" si="36"/>
        <v>0.70886075949367089</v>
      </c>
      <c r="Q82" s="94">
        <f t="shared" si="40"/>
        <v>1</v>
      </c>
      <c r="R82" s="95">
        <f t="shared" si="37"/>
        <v>1.2658227848101266E-2</v>
      </c>
      <c r="S82" s="94">
        <f t="shared" si="41"/>
        <v>78</v>
      </c>
      <c r="T82" s="95">
        <f t="shared" si="38"/>
        <v>0.98734177215189878</v>
      </c>
      <c r="U82" s="138" t="str">
        <f>IF(F82='TK_HL-HK'!$C$17,"Đúng","Sai")</f>
        <v>Đúng</v>
      </c>
      <c r="V82" s="53"/>
      <c r="W82" s="53"/>
      <c r="X82" s="53"/>
      <c r="Y82" s="53"/>
      <c r="Z82" s="53"/>
    </row>
    <row r="83" spans="1:26" ht="15" customHeight="1" x14ac:dyDescent="0.2">
      <c r="A83" s="260"/>
      <c r="B83" s="260"/>
      <c r="C83" s="260"/>
      <c r="D83" s="260"/>
      <c r="E83" s="91">
        <v>8</v>
      </c>
      <c r="F83" s="91">
        <f t="shared" si="39"/>
        <v>71</v>
      </c>
      <c r="G83" s="105">
        <v>0</v>
      </c>
      <c r="H83" s="93">
        <f t="shared" si="32"/>
        <v>0</v>
      </c>
      <c r="I83" s="105">
        <v>0</v>
      </c>
      <c r="J83" s="93">
        <f t="shared" si="33"/>
        <v>0</v>
      </c>
      <c r="K83" s="105">
        <v>10</v>
      </c>
      <c r="L83" s="93">
        <f t="shared" si="34"/>
        <v>0.14084507042253522</v>
      </c>
      <c r="M83" s="105">
        <v>12</v>
      </c>
      <c r="N83" s="93">
        <f t="shared" si="35"/>
        <v>0.16901408450704225</v>
      </c>
      <c r="O83" s="105">
        <v>49</v>
      </c>
      <c r="P83" s="93">
        <f t="shared" si="36"/>
        <v>0.6901408450704225</v>
      </c>
      <c r="Q83" s="94">
        <f t="shared" si="40"/>
        <v>0</v>
      </c>
      <c r="R83" s="95">
        <f t="shared" si="37"/>
        <v>0</v>
      </c>
      <c r="S83" s="94">
        <f t="shared" si="41"/>
        <v>71</v>
      </c>
      <c r="T83" s="95">
        <f t="shared" si="38"/>
        <v>1</v>
      </c>
      <c r="U83" s="138" t="str">
        <f>IF(F83='TK_HL-HK'!$C$18,"Đúng","Sai")</f>
        <v>Đúng</v>
      </c>
      <c r="V83" s="53"/>
      <c r="W83" s="53"/>
      <c r="X83" s="53"/>
      <c r="Y83" s="53"/>
      <c r="Z83" s="53"/>
    </row>
    <row r="84" spans="1:26" ht="15" customHeight="1" x14ac:dyDescent="0.2">
      <c r="A84" s="260"/>
      <c r="B84" s="260"/>
      <c r="C84" s="260"/>
      <c r="D84" s="260"/>
      <c r="E84" s="91">
        <v>9</v>
      </c>
      <c r="F84" s="91">
        <f t="shared" si="39"/>
        <v>44</v>
      </c>
      <c r="G84" s="105">
        <v>0</v>
      </c>
      <c r="H84" s="93">
        <f t="shared" si="32"/>
        <v>0</v>
      </c>
      <c r="I84" s="105">
        <v>0</v>
      </c>
      <c r="J84" s="93">
        <f t="shared" si="33"/>
        <v>0</v>
      </c>
      <c r="K84" s="105">
        <v>0</v>
      </c>
      <c r="L84" s="93">
        <f t="shared" si="34"/>
        <v>0</v>
      </c>
      <c r="M84" s="105">
        <v>14</v>
      </c>
      <c r="N84" s="93">
        <f t="shared" si="35"/>
        <v>0.31818181818181818</v>
      </c>
      <c r="O84" s="105">
        <v>30</v>
      </c>
      <c r="P84" s="93">
        <f t="shared" si="36"/>
        <v>0.68181818181818177</v>
      </c>
      <c r="Q84" s="94">
        <f t="shared" si="40"/>
        <v>0</v>
      </c>
      <c r="R84" s="95">
        <f t="shared" si="37"/>
        <v>0</v>
      </c>
      <c r="S84" s="94">
        <f t="shared" si="41"/>
        <v>44</v>
      </c>
      <c r="T84" s="95">
        <f t="shared" si="38"/>
        <v>1</v>
      </c>
      <c r="U84" s="138" t="str">
        <f>IF(F84='TK_HL-HK'!$C$19,"Đúng","Sai")</f>
        <v>Đúng</v>
      </c>
      <c r="V84" s="5"/>
      <c r="W84" s="5"/>
      <c r="X84" s="5"/>
      <c r="Y84" s="5"/>
      <c r="Z84" s="5"/>
    </row>
    <row r="85" spans="1:26" ht="15" customHeight="1" x14ac:dyDescent="0.2">
      <c r="A85" s="260"/>
      <c r="B85" s="260"/>
      <c r="C85" s="261"/>
      <c r="D85" s="261"/>
      <c r="E85" s="88" t="s">
        <v>66</v>
      </c>
      <c r="F85" s="88">
        <f t="shared" si="39"/>
        <v>269</v>
      </c>
      <c r="G85" s="89">
        <f>SUM(G81:G84)</f>
        <v>0</v>
      </c>
      <c r="H85" s="97">
        <f t="shared" si="32"/>
        <v>0</v>
      </c>
      <c r="I85" s="89">
        <f>SUM(I81:I84)</f>
        <v>3</v>
      </c>
      <c r="J85" s="97">
        <f t="shared" si="33"/>
        <v>1.1152416356877323E-2</v>
      </c>
      <c r="K85" s="89">
        <f>SUM(K81:K84)</f>
        <v>33</v>
      </c>
      <c r="L85" s="97">
        <f t="shared" si="34"/>
        <v>0.12267657992565056</v>
      </c>
      <c r="M85" s="89">
        <f>SUM(M81:M84)</f>
        <v>60</v>
      </c>
      <c r="N85" s="97">
        <f t="shared" si="35"/>
        <v>0.22304832713754646</v>
      </c>
      <c r="O85" s="89">
        <f>SUM(O81:O84)</f>
        <v>173</v>
      </c>
      <c r="P85" s="96">
        <f t="shared" si="36"/>
        <v>0.64312267657992561</v>
      </c>
      <c r="Q85" s="89">
        <f t="shared" si="40"/>
        <v>3</v>
      </c>
      <c r="R85" s="97">
        <f t="shared" si="37"/>
        <v>1.1152416356877323E-2</v>
      </c>
      <c r="S85" s="89">
        <f t="shared" si="41"/>
        <v>266</v>
      </c>
      <c r="T85" s="97">
        <f t="shared" si="38"/>
        <v>0.98884758364312264</v>
      </c>
      <c r="U85" s="138" t="str">
        <f>IF(F85='TK_HL-HK'!$C$20,"Đúng","Sai")</f>
        <v>Đúng</v>
      </c>
      <c r="V85" s="5"/>
      <c r="W85" s="5"/>
      <c r="X85" s="5"/>
      <c r="Y85" s="5"/>
      <c r="Z85" s="5"/>
    </row>
    <row r="86" spans="1:26" ht="15" customHeight="1" x14ac:dyDescent="0.2">
      <c r="A86" s="260"/>
      <c r="B86" s="260"/>
      <c r="C86" s="262">
        <v>7</v>
      </c>
      <c r="D86" s="262" t="s">
        <v>70</v>
      </c>
      <c r="E86" s="91">
        <v>6</v>
      </c>
      <c r="F86" s="91">
        <f t="shared" si="39"/>
        <v>75</v>
      </c>
      <c r="G86" s="104">
        <v>1</v>
      </c>
      <c r="H86" s="93">
        <f t="shared" si="32"/>
        <v>1.3333333333333334E-2</v>
      </c>
      <c r="I86" s="104">
        <v>5</v>
      </c>
      <c r="J86" s="93">
        <f t="shared" si="33"/>
        <v>6.6666666666666666E-2</v>
      </c>
      <c r="K86" s="104">
        <v>22</v>
      </c>
      <c r="L86" s="93">
        <f t="shared" si="34"/>
        <v>0.29333333333333333</v>
      </c>
      <c r="M86" s="104">
        <v>14</v>
      </c>
      <c r="N86" s="93">
        <f t="shared" si="35"/>
        <v>0.18666666666666668</v>
      </c>
      <c r="O86" s="104">
        <v>33</v>
      </c>
      <c r="P86" s="93">
        <f t="shared" si="36"/>
        <v>0.44</v>
      </c>
      <c r="Q86" s="94">
        <f t="shared" si="40"/>
        <v>6</v>
      </c>
      <c r="R86" s="95">
        <f t="shared" si="37"/>
        <v>0.08</v>
      </c>
      <c r="S86" s="94">
        <f t="shared" si="41"/>
        <v>69</v>
      </c>
      <c r="T86" s="95">
        <f t="shared" si="38"/>
        <v>0.92</v>
      </c>
      <c r="U86" s="138" t="str">
        <f>IF(F86='TK_HL-HK'!$C$16,"Đúng","Sai")</f>
        <v>Đúng</v>
      </c>
      <c r="V86" s="5"/>
      <c r="W86" s="5"/>
      <c r="X86" s="5"/>
      <c r="Y86" s="5"/>
      <c r="Z86" s="5"/>
    </row>
    <row r="87" spans="1:26" ht="15" customHeight="1" x14ac:dyDescent="0.2">
      <c r="A87" s="260"/>
      <c r="B87" s="260"/>
      <c r="C87" s="260"/>
      <c r="D87" s="260"/>
      <c r="E87" s="91">
        <v>7</v>
      </c>
      <c r="F87" s="91">
        <f t="shared" si="39"/>
        <v>79</v>
      </c>
      <c r="G87" s="105">
        <v>0</v>
      </c>
      <c r="H87" s="93">
        <f t="shared" si="32"/>
        <v>0</v>
      </c>
      <c r="I87" s="105">
        <v>6</v>
      </c>
      <c r="J87" s="93">
        <f t="shared" si="33"/>
        <v>7.5949367088607597E-2</v>
      </c>
      <c r="K87" s="105">
        <v>9</v>
      </c>
      <c r="L87" s="93">
        <f t="shared" si="34"/>
        <v>0.11392405063291139</v>
      </c>
      <c r="M87" s="105">
        <v>20</v>
      </c>
      <c r="N87" s="93">
        <f t="shared" si="35"/>
        <v>0.25316455696202533</v>
      </c>
      <c r="O87" s="105">
        <v>44</v>
      </c>
      <c r="P87" s="93">
        <f t="shared" si="36"/>
        <v>0.55696202531645567</v>
      </c>
      <c r="Q87" s="94">
        <f t="shared" si="40"/>
        <v>6</v>
      </c>
      <c r="R87" s="95">
        <f t="shared" si="37"/>
        <v>7.5949367088607597E-2</v>
      </c>
      <c r="S87" s="94">
        <f t="shared" si="41"/>
        <v>73</v>
      </c>
      <c r="T87" s="95">
        <f t="shared" si="38"/>
        <v>0.92405063291139244</v>
      </c>
      <c r="U87" s="138" t="str">
        <f>IF(F87='TK_HL-HK'!$C$17,"Đúng","Sai")</f>
        <v>Đúng</v>
      </c>
      <c r="V87" s="5"/>
      <c r="W87" s="5"/>
      <c r="X87" s="5"/>
      <c r="Y87" s="5"/>
      <c r="Z87" s="5"/>
    </row>
    <row r="88" spans="1:26" ht="15" customHeight="1" x14ac:dyDescent="0.2">
      <c r="A88" s="260"/>
      <c r="B88" s="260"/>
      <c r="C88" s="260"/>
      <c r="D88" s="260"/>
      <c r="E88" s="91">
        <v>8</v>
      </c>
      <c r="F88" s="91">
        <f t="shared" si="39"/>
        <v>71</v>
      </c>
      <c r="G88" s="105">
        <v>0</v>
      </c>
      <c r="H88" s="93">
        <f t="shared" si="32"/>
        <v>0</v>
      </c>
      <c r="I88" s="105">
        <v>11</v>
      </c>
      <c r="J88" s="93">
        <f t="shared" si="33"/>
        <v>0.15492957746478872</v>
      </c>
      <c r="K88" s="105">
        <v>27</v>
      </c>
      <c r="L88" s="93">
        <f t="shared" si="34"/>
        <v>0.38028169014084506</v>
      </c>
      <c r="M88" s="105">
        <v>25</v>
      </c>
      <c r="N88" s="93">
        <f t="shared" si="35"/>
        <v>0.352112676056338</v>
      </c>
      <c r="O88" s="105">
        <v>8</v>
      </c>
      <c r="P88" s="93">
        <f t="shared" si="36"/>
        <v>0.11267605633802817</v>
      </c>
      <c r="Q88" s="94">
        <f t="shared" si="40"/>
        <v>11</v>
      </c>
      <c r="R88" s="95">
        <f t="shared" si="37"/>
        <v>0.15492957746478872</v>
      </c>
      <c r="S88" s="94">
        <f t="shared" si="41"/>
        <v>60</v>
      </c>
      <c r="T88" s="95">
        <f t="shared" si="38"/>
        <v>0.84507042253521125</v>
      </c>
      <c r="U88" s="138" t="str">
        <f>IF(F88='TK_HL-HK'!$C$18,"Đúng","Sai")</f>
        <v>Đúng</v>
      </c>
      <c r="V88" s="5"/>
      <c r="W88" s="5"/>
      <c r="X88" s="5"/>
      <c r="Y88" s="5"/>
      <c r="Z88" s="5"/>
    </row>
    <row r="89" spans="1:26" ht="15" customHeight="1" x14ac:dyDescent="0.2">
      <c r="A89" s="260"/>
      <c r="B89" s="260"/>
      <c r="C89" s="260"/>
      <c r="D89" s="260"/>
      <c r="E89" s="91">
        <v>9</v>
      </c>
      <c r="F89" s="91">
        <f t="shared" si="39"/>
        <v>44</v>
      </c>
      <c r="G89" s="105">
        <v>1</v>
      </c>
      <c r="H89" s="93">
        <f t="shared" si="32"/>
        <v>2.2727272727272728E-2</v>
      </c>
      <c r="I89" s="105">
        <v>5</v>
      </c>
      <c r="J89" s="93">
        <f t="shared" si="33"/>
        <v>0.11363636363636363</v>
      </c>
      <c r="K89" s="105">
        <v>9</v>
      </c>
      <c r="L89" s="93">
        <f t="shared" si="34"/>
        <v>0.20454545454545456</v>
      </c>
      <c r="M89" s="105">
        <v>14</v>
      </c>
      <c r="N89" s="93">
        <f t="shared" si="35"/>
        <v>0.31818181818181818</v>
      </c>
      <c r="O89" s="105">
        <v>15</v>
      </c>
      <c r="P89" s="93">
        <f t="shared" si="36"/>
        <v>0.34090909090909088</v>
      </c>
      <c r="Q89" s="94">
        <f t="shared" si="40"/>
        <v>6</v>
      </c>
      <c r="R89" s="95">
        <f t="shared" si="37"/>
        <v>0.13636363636363635</v>
      </c>
      <c r="S89" s="94">
        <f t="shared" si="41"/>
        <v>38</v>
      </c>
      <c r="T89" s="95">
        <f t="shared" si="38"/>
        <v>0.86363636363636365</v>
      </c>
      <c r="U89" s="138" t="str">
        <f>IF(F89='TK_HL-HK'!$C$19,"Đúng","Sai")</f>
        <v>Đúng</v>
      </c>
      <c r="V89" s="5"/>
      <c r="W89" s="5"/>
      <c r="X89" s="5"/>
      <c r="Y89" s="5"/>
      <c r="Z89" s="5"/>
    </row>
    <row r="90" spans="1:26" ht="15" customHeight="1" x14ac:dyDescent="0.2">
      <c r="A90" s="260"/>
      <c r="B90" s="260"/>
      <c r="C90" s="261"/>
      <c r="D90" s="261"/>
      <c r="E90" s="88" t="s">
        <v>66</v>
      </c>
      <c r="F90" s="88">
        <f t="shared" si="39"/>
        <v>269</v>
      </c>
      <c r="G90" s="89">
        <f>SUM(G86:G89)</f>
        <v>2</v>
      </c>
      <c r="H90" s="97">
        <f t="shared" si="32"/>
        <v>7.4349442379182153E-3</v>
      </c>
      <c r="I90" s="89">
        <f>SUM(I86:I89)</f>
        <v>27</v>
      </c>
      <c r="J90" s="97">
        <f t="shared" si="33"/>
        <v>0.10037174721189591</v>
      </c>
      <c r="K90" s="89">
        <f>SUM(K86:K89)</f>
        <v>67</v>
      </c>
      <c r="L90" s="97">
        <f t="shared" si="34"/>
        <v>0.24907063197026022</v>
      </c>
      <c r="M90" s="89">
        <f>SUM(M86:M89)</f>
        <v>73</v>
      </c>
      <c r="N90" s="97">
        <f t="shared" si="35"/>
        <v>0.27137546468401486</v>
      </c>
      <c r="O90" s="89">
        <f>SUM(O86:O89)</f>
        <v>100</v>
      </c>
      <c r="P90" s="96">
        <f t="shared" si="36"/>
        <v>0.37174721189591076</v>
      </c>
      <c r="Q90" s="89">
        <f t="shared" si="40"/>
        <v>29</v>
      </c>
      <c r="R90" s="97">
        <f t="shared" si="37"/>
        <v>0.10780669144981413</v>
      </c>
      <c r="S90" s="89">
        <f t="shared" si="41"/>
        <v>240</v>
      </c>
      <c r="T90" s="97">
        <f t="shared" si="38"/>
        <v>0.89219330855018586</v>
      </c>
      <c r="U90" s="138" t="str">
        <f>IF(F90='TK_HL-HK'!$C$20,"Đúng","Sai")</f>
        <v>Đúng</v>
      </c>
      <c r="V90" s="5"/>
      <c r="W90" s="5"/>
      <c r="X90" s="5"/>
      <c r="Y90" s="5"/>
      <c r="Z90" s="5"/>
    </row>
    <row r="91" spans="1:26" ht="15" customHeight="1" x14ac:dyDescent="0.2">
      <c r="A91" s="260"/>
      <c r="B91" s="260"/>
      <c r="C91" s="262">
        <v>8</v>
      </c>
      <c r="D91" s="259" t="s">
        <v>71</v>
      </c>
      <c r="E91" s="91">
        <v>6</v>
      </c>
      <c r="F91" s="91">
        <f t="shared" si="39"/>
        <v>75</v>
      </c>
      <c r="G91" s="104">
        <v>5</v>
      </c>
      <c r="H91" s="93">
        <f t="shared" si="32"/>
        <v>6.6666666666666666E-2</v>
      </c>
      <c r="I91" s="104">
        <v>18</v>
      </c>
      <c r="J91" s="93">
        <f t="shared" si="33"/>
        <v>0.24</v>
      </c>
      <c r="K91" s="104">
        <v>20</v>
      </c>
      <c r="L91" s="93">
        <f t="shared" si="34"/>
        <v>0.26666666666666666</v>
      </c>
      <c r="M91" s="104">
        <v>17</v>
      </c>
      <c r="N91" s="93">
        <f t="shared" si="35"/>
        <v>0.22666666666666666</v>
      </c>
      <c r="O91" s="104">
        <v>15</v>
      </c>
      <c r="P91" s="93">
        <f t="shared" si="36"/>
        <v>0.2</v>
      </c>
      <c r="Q91" s="94">
        <f t="shared" ref="Q91:Q110" si="42">G91+I91</f>
        <v>23</v>
      </c>
      <c r="R91" s="95">
        <f t="shared" si="37"/>
        <v>0.30666666666666664</v>
      </c>
      <c r="S91" s="94">
        <f t="shared" ref="S91:S110" si="43">K91+M91+O91</f>
        <v>52</v>
      </c>
      <c r="T91" s="95">
        <f t="shared" si="38"/>
        <v>0.69333333333333336</v>
      </c>
      <c r="U91" s="138" t="str">
        <f>IF(F91='TK_HL-HK'!$C$16,"Đúng","Sai")</f>
        <v>Đúng</v>
      </c>
      <c r="V91" s="5"/>
      <c r="W91" s="5"/>
      <c r="X91" s="5"/>
      <c r="Y91" s="5"/>
      <c r="Z91" s="5"/>
    </row>
    <row r="92" spans="1:26" ht="15" customHeight="1" x14ac:dyDescent="0.2">
      <c r="A92" s="260"/>
      <c r="B92" s="260"/>
      <c r="C92" s="260"/>
      <c r="D92" s="260"/>
      <c r="E92" s="91">
        <v>7</v>
      </c>
      <c r="F92" s="91">
        <f t="shared" si="39"/>
        <v>79</v>
      </c>
      <c r="G92" s="105">
        <v>2</v>
      </c>
      <c r="H92" s="93">
        <f t="shared" si="32"/>
        <v>2.5316455696202531E-2</v>
      </c>
      <c r="I92" s="105">
        <v>8</v>
      </c>
      <c r="J92" s="93">
        <f t="shared" si="33"/>
        <v>0.10126582278481013</v>
      </c>
      <c r="K92" s="105">
        <v>16</v>
      </c>
      <c r="L92" s="93">
        <f t="shared" si="34"/>
        <v>0.20253164556962025</v>
      </c>
      <c r="M92" s="105">
        <v>25</v>
      </c>
      <c r="N92" s="93">
        <f t="shared" si="35"/>
        <v>0.31645569620253167</v>
      </c>
      <c r="O92" s="105">
        <v>28</v>
      </c>
      <c r="P92" s="93">
        <f t="shared" si="36"/>
        <v>0.35443037974683544</v>
      </c>
      <c r="Q92" s="94">
        <f t="shared" si="42"/>
        <v>10</v>
      </c>
      <c r="R92" s="95">
        <f t="shared" si="37"/>
        <v>0.12658227848101267</v>
      </c>
      <c r="S92" s="94">
        <f t="shared" si="43"/>
        <v>69</v>
      </c>
      <c r="T92" s="95">
        <f t="shared" si="38"/>
        <v>0.87341772151898733</v>
      </c>
      <c r="U92" s="138" t="str">
        <f>IF(F92='TK_HL-HK'!$C$17,"Đúng","Sai")</f>
        <v>Đúng</v>
      </c>
      <c r="V92" s="5"/>
      <c r="W92" s="5"/>
      <c r="X92" s="5"/>
      <c r="Y92" s="5"/>
      <c r="Z92" s="5"/>
    </row>
    <row r="93" spans="1:26" ht="15" customHeight="1" x14ac:dyDescent="0.2">
      <c r="A93" s="260"/>
      <c r="B93" s="260"/>
      <c r="C93" s="260"/>
      <c r="D93" s="260"/>
      <c r="E93" s="91">
        <v>8</v>
      </c>
      <c r="F93" s="91">
        <f t="shared" si="39"/>
        <v>71</v>
      </c>
      <c r="G93" s="105">
        <v>0</v>
      </c>
      <c r="H93" s="93">
        <f t="shared" si="32"/>
        <v>0</v>
      </c>
      <c r="I93" s="105">
        <v>9</v>
      </c>
      <c r="J93" s="93">
        <f t="shared" si="33"/>
        <v>0.12676056338028169</v>
      </c>
      <c r="K93" s="105">
        <v>24</v>
      </c>
      <c r="L93" s="93">
        <f t="shared" si="34"/>
        <v>0.3380281690140845</v>
      </c>
      <c r="M93" s="105">
        <v>32</v>
      </c>
      <c r="N93" s="93">
        <f t="shared" si="35"/>
        <v>0.45070422535211269</v>
      </c>
      <c r="O93" s="105">
        <v>6</v>
      </c>
      <c r="P93" s="93">
        <f t="shared" si="36"/>
        <v>8.4507042253521125E-2</v>
      </c>
      <c r="Q93" s="94">
        <f t="shared" si="42"/>
        <v>9</v>
      </c>
      <c r="R93" s="95">
        <f t="shared" si="37"/>
        <v>0.12676056338028169</v>
      </c>
      <c r="S93" s="94">
        <f t="shared" si="43"/>
        <v>62</v>
      </c>
      <c r="T93" s="95">
        <f t="shared" si="38"/>
        <v>0.87323943661971826</v>
      </c>
      <c r="U93" s="138" t="str">
        <f>IF(F93='TK_HL-HK'!$C$18,"Đúng","Sai")</f>
        <v>Đúng</v>
      </c>
      <c r="V93" s="5"/>
      <c r="W93" s="5"/>
      <c r="X93" s="5"/>
      <c r="Y93" s="5"/>
      <c r="Z93" s="5"/>
    </row>
    <row r="94" spans="1:26" ht="15" customHeight="1" x14ac:dyDescent="0.2">
      <c r="A94" s="260"/>
      <c r="B94" s="260"/>
      <c r="C94" s="260"/>
      <c r="D94" s="260"/>
      <c r="E94" s="91">
        <v>9</v>
      </c>
      <c r="F94" s="91">
        <f t="shared" si="39"/>
        <v>44</v>
      </c>
      <c r="G94" s="105">
        <v>1</v>
      </c>
      <c r="H94" s="93">
        <f t="shared" si="32"/>
        <v>2.2727272727272728E-2</v>
      </c>
      <c r="I94" s="105">
        <v>4</v>
      </c>
      <c r="J94" s="93">
        <f t="shared" si="33"/>
        <v>9.0909090909090912E-2</v>
      </c>
      <c r="K94" s="105">
        <v>12</v>
      </c>
      <c r="L94" s="93">
        <f t="shared" si="34"/>
        <v>0.27272727272727271</v>
      </c>
      <c r="M94" s="105">
        <v>20</v>
      </c>
      <c r="N94" s="93">
        <f t="shared" si="35"/>
        <v>0.45454545454545453</v>
      </c>
      <c r="O94" s="105">
        <v>7</v>
      </c>
      <c r="P94" s="93">
        <f t="shared" si="36"/>
        <v>0.15909090909090909</v>
      </c>
      <c r="Q94" s="94">
        <f t="shared" si="42"/>
        <v>5</v>
      </c>
      <c r="R94" s="95">
        <f t="shared" si="37"/>
        <v>0.11363636363636363</v>
      </c>
      <c r="S94" s="94">
        <f t="shared" si="43"/>
        <v>39</v>
      </c>
      <c r="T94" s="95">
        <f t="shared" si="38"/>
        <v>0.88636363636363635</v>
      </c>
      <c r="U94" s="138" t="str">
        <f>IF(F94='TK_HL-HK'!$C$19,"Đúng","Sai")</f>
        <v>Đúng</v>
      </c>
      <c r="V94" s="5"/>
      <c r="W94" s="5"/>
      <c r="X94" s="5"/>
      <c r="Y94" s="5"/>
      <c r="Z94" s="5"/>
    </row>
    <row r="95" spans="1:26" ht="15" customHeight="1" x14ac:dyDescent="0.2">
      <c r="A95" s="261"/>
      <c r="B95" s="261"/>
      <c r="C95" s="261"/>
      <c r="D95" s="261"/>
      <c r="E95" s="88" t="s">
        <v>66</v>
      </c>
      <c r="F95" s="88">
        <f t="shared" si="39"/>
        <v>269</v>
      </c>
      <c r="G95" s="89">
        <f>SUM(G91:G94)</f>
        <v>8</v>
      </c>
      <c r="H95" s="97">
        <f t="shared" si="32"/>
        <v>2.9739776951672861E-2</v>
      </c>
      <c r="I95" s="89">
        <f>SUM(I91:I94)</f>
        <v>39</v>
      </c>
      <c r="J95" s="97">
        <f t="shared" si="33"/>
        <v>0.1449814126394052</v>
      </c>
      <c r="K95" s="89">
        <f>SUM(K91:K94)</f>
        <v>72</v>
      </c>
      <c r="L95" s="97">
        <f t="shared" si="34"/>
        <v>0.26765799256505574</v>
      </c>
      <c r="M95" s="89">
        <f>SUM(M91:M94)</f>
        <v>94</v>
      </c>
      <c r="N95" s="97">
        <f t="shared" si="35"/>
        <v>0.34944237918215615</v>
      </c>
      <c r="O95" s="89">
        <f>SUM(O91:O94)</f>
        <v>56</v>
      </c>
      <c r="P95" s="96">
        <f t="shared" si="36"/>
        <v>0.20817843866171004</v>
      </c>
      <c r="Q95" s="89">
        <f t="shared" si="42"/>
        <v>47</v>
      </c>
      <c r="R95" s="97">
        <f t="shared" si="37"/>
        <v>0.17472118959107807</v>
      </c>
      <c r="S95" s="89">
        <f t="shared" si="43"/>
        <v>222</v>
      </c>
      <c r="T95" s="97">
        <f t="shared" si="38"/>
        <v>0.82527881040892193</v>
      </c>
      <c r="U95" s="138" t="str">
        <f>IF(F95='TK_HL-HK'!$C$20,"Đúng","Sai")</f>
        <v>Đúng</v>
      </c>
      <c r="V95" s="5"/>
      <c r="W95" s="5"/>
      <c r="X95" s="5"/>
      <c r="Y95" s="5"/>
      <c r="Z95" s="5"/>
    </row>
    <row r="96" spans="1:26" ht="15" customHeight="1" x14ac:dyDescent="0.2">
      <c r="A96" s="263">
        <v>4</v>
      </c>
      <c r="B96" s="264" t="s">
        <v>30</v>
      </c>
      <c r="C96" s="262">
        <v>1</v>
      </c>
      <c r="D96" s="259" t="s">
        <v>65</v>
      </c>
      <c r="E96" s="91">
        <v>6</v>
      </c>
      <c r="F96" s="91">
        <f t="shared" si="39"/>
        <v>251</v>
      </c>
      <c r="G96" s="92">
        <v>8</v>
      </c>
      <c r="H96" s="93">
        <f t="shared" si="32"/>
        <v>3.1872509960159362E-2</v>
      </c>
      <c r="I96" s="92">
        <v>20</v>
      </c>
      <c r="J96" s="93">
        <f t="shared" si="33"/>
        <v>7.9681274900398405E-2</v>
      </c>
      <c r="K96" s="92">
        <v>52</v>
      </c>
      <c r="L96" s="93">
        <f t="shared" si="34"/>
        <v>0.20717131474103587</v>
      </c>
      <c r="M96" s="92">
        <v>84</v>
      </c>
      <c r="N96" s="93">
        <f t="shared" si="35"/>
        <v>0.33466135458167329</v>
      </c>
      <c r="O96" s="92">
        <v>87</v>
      </c>
      <c r="P96" s="93">
        <f t="shared" si="36"/>
        <v>0.34661354581673309</v>
      </c>
      <c r="Q96" s="94">
        <f t="shared" si="42"/>
        <v>28</v>
      </c>
      <c r="R96" s="95">
        <f t="shared" si="37"/>
        <v>0.11155378486055777</v>
      </c>
      <c r="S96" s="94">
        <f t="shared" si="43"/>
        <v>223</v>
      </c>
      <c r="T96" s="95">
        <f t="shared" si="38"/>
        <v>0.88844621513944222</v>
      </c>
      <c r="U96" s="138" t="str">
        <f>IF(F96='TK_HL-HK'!$C$21,"Đúng","Sai")</f>
        <v>Đúng</v>
      </c>
      <c r="V96" s="5"/>
      <c r="W96" s="5"/>
      <c r="X96" s="5"/>
      <c r="Y96" s="5"/>
      <c r="Z96" s="5"/>
    </row>
    <row r="97" spans="1:26" ht="15" customHeight="1" x14ac:dyDescent="0.2">
      <c r="A97" s="260"/>
      <c r="B97" s="260"/>
      <c r="C97" s="260"/>
      <c r="D97" s="260"/>
      <c r="E97" s="91">
        <v>7</v>
      </c>
      <c r="F97" s="91">
        <f t="shared" si="39"/>
        <v>251</v>
      </c>
      <c r="G97" s="92">
        <v>6</v>
      </c>
      <c r="H97" s="93">
        <f t="shared" si="32"/>
        <v>2.3904382470119521E-2</v>
      </c>
      <c r="I97" s="92">
        <v>15</v>
      </c>
      <c r="J97" s="93">
        <f t="shared" si="33"/>
        <v>5.9760956175298807E-2</v>
      </c>
      <c r="K97" s="92">
        <v>64</v>
      </c>
      <c r="L97" s="93">
        <f t="shared" si="34"/>
        <v>0.2549800796812749</v>
      </c>
      <c r="M97" s="92">
        <v>81</v>
      </c>
      <c r="N97" s="93">
        <f t="shared" si="35"/>
        <v>0.32270916334661354</v>
      </c>
      <c r="O97" s="92">
        <v>85</v>
      </c>
      <c r="P97" s="93">
        <f t="shared" si="36"/>
        <v>0.3386454183266932</v>
      </c>
      <c r="Q97" s="94">
        <f t="shared" si="42"/>
        <v>21</v>
      </c>
      <c r="R97" s="95">
        <f t="shared" si="37"/>
        <v>8.3665338645418322E-2</v>
      </c>
      <c r="S97" s="94">
        <f t="shared" si="43"/>
        <v>230</v>
      </c>
      <c r="T97" s="95">
        <f t="shared" si="38"/>
        <v>0.91633466135458164</v>
      </c>
      <c r="U97" s="138" t="str">
        <f>IF(F97='TK_HL-HK'!$C$22,"Đúng","Sai")</f>
        <v>Đúng</v>
      </c>
      <c r="V97" s="5"/>
      <c r="W97" s="5"/>
      <c r="X97" s="5"/>
      <c r="Y97" s="5"/>
      <c r="Z97" s="5"/>
    </row>
    <row r="98" spans="1:26" ht="15" customHeight="1" x14ac:dyDescent="0.2">
      <c r="A98" s="260"/>
      <c r="B98" s="260"/>
      <c r="C98" s="260"/>
      <c r="D98" s="260"/>
      <c r="E98" s="91">
        <v>8</v>
      </c>
      <c r="F98" s="91">
        <f t="shared" si="39"/>
        <v>257</v>
      </c>
      <c r="G98" s="92">
        <v>1</v>
      </c>
      <c r="H98" s="93">
        <f t="shared" si="32"/>
        <v>3.8910505836575876E-3</v>
      </c>
      <c r="I98" s="92">
        <v>12</v>
      </c>
      <c r="J98" s="93">
        <f t="shared" si="33"/>
        <v>4.6692607003891051E-2</v>
      </c>
      <c r="K98" s="92">
        <v>42</v>
      </c>
      <c r="L98" s="93">
        <f t="shared" si="34"/>
        <v>0.16342412451361868</v>
      </c>
      <c r="M98" s="92">
        <v>81</v>
      </c>
      <c r="N98" s="93">
        <f t="shared" si="35"/>
        <v>0.31517509727626458</v>
      </c>
      <c r="O98" s="92">
        <v>121</v>
      </c>
      <c r="P98" s="93">
        <f t="shared" si="36"/>
        <v>0.47081712062256809</v>
      </c>
      <c r="Q98" s="94">
        <f t="shared" si="42"/>
        <v>13</v>
      </c>
      <c r="R98" s="95">
        <f t="shared" si="37"/>
        <v>5.0583657587548639E-2</v>
      </c>
      <c r="S98" s="94">
        <f t="shared" si="43"/>
        <v>244</v>
      </c>
      <c r="T98" s="95">
        <f t="shared" si="38"/>
        <v>0.94941634241245132</v>
      </c>
      <c r="U98" s="138" t="str">
        <f>IF(F98='TK_HL-HK'!$C$23,"Đúng","Sai")</f>
        <v>Đúng</v>
      </c>
      <c r="V98" s="5"/>
      <c r="W98" s="5"/>
      <c r="X98" s="5"/>
      <c r="Y98" s="5"/>
      <c r="Z98" s="5"/>
    </row>
    <row r="99" spans="1:26" ht="15" customHeight="1" x14ac:dyDescent="0.2">
      <c r="A99" s="260"/>
      <c r="B99" s="260"/>
      <c r="C99" s="260"/>
      <c r="D99" s="260"/>
      <c r="E99" s="91">
        <v>9</v>
      </c>
      <c r="F99" s="91">
        <f t="shared" si="39"/>
        <v>170</v>
      </c>
      <c r="G99" s="92">
        <v>1</v>
      </c>
      <c r="H99" s="93">
        <f t="shared" si="32"/>
        <v>5.8823529411764705E-3</v>
      </c>
      <c r="I99" s="92">
        <v>4</v>
      </c>
      <c r="J99" s="93">
        <f t="shared" si="33"/>
        <v>2.3529411764705882E-2</v>
      </c>
      <c r="K99" s="92">
        <v>42</v>
      </c>
      <c r="L99" s="93">
        <f t="shared" si="34"/>
        <v>0.24705882352941178</v>
      </c>
      <c r="M99" s="92">
        <v>53</v>
      </c>
      <c r="N99" s="93">
        <f t="shared" si="35"/>
        <v>0.31176470588235294</v>
      </c>
      <c r="O99" s="92">
        <v>70</v>
      </c>
      <c r="P99" s="93">
        <f t="shared" si="36"/>
        <v>0.41176470588235292</v>
      </c>
      <c r="Q99" s="94">
        <f t="shared" si="42"/>
        <v>5</v>
      </c>
      <c r="R99" s="95">
        <f t="shared" si="37"/>
        <v>2.9411764705882353E-2</v>
      </c>
      <c r="S99" s="94">
        <f t="shared" si="43"/>
        <v>165</v>
      </c>
      <c r="T99" s="95">
        <f t="shared" si="38"/>
        <v>0.97058823529411764</v>
      </c>
      <c r="U99" s="138" t="str">
        <f>IF(F99='TK_HL-HK'!$C$24,"Đúng","Sai")</f>
        <v>Đúng</v>
      </c>
      <c r="V99" s="5"/>
      <c r="W99" s="5"/>
      <c r="X99" s="5"/>
      <c r="Y99" s="5"/>
      <c r="Z99" s="5"/>
    </row>
    <row r="100" spans="1:26" ht="15" customHeight="1" x14ac:dyDescent="0.2">
      <c r="A100" s="260"/>
      <c r="B100" s="260"/>
      <c r="C100" s="261"/>
      <c r="D100" s="261"/>
      <c r="E100" s="88" t="s">
        <v>66</v>
      </c>
      <c r="F100" s="88">
        <f t="shared" si="39"/>
        <v>929</v>
      </c>
      <c r="G100" s="89">
        <f>SUM(G96:G99)</f>
        <v>16</v>
      </c>
      <c r="H100" s="96">
        <f t="shared" si="32"/>
        <v>1.7222820236813777E-2</v>
      </c>
      <c r="I100" s="89">
        <f>SUM(I96:I99)</f>
        <v>51</v>
      </c>
      <c r="J100" s="96">
        <f t="shared" si="33"/>
        <v>5.4897739504843918E-2</v>
      </c>
      <c r="K100" s="89">
        <f>SUM(K96:K99)</f>
        <v>200</v>
      </c>
      <c r="L100" s="96">
        <f t="shared" si="34"/>
        <v>0.21528525296017223</v>
      </c>
      <c r="M100" s="89">
        <f>SUM(M96:M99)</f>
        <v>299</v>
      </c>
      <c r="N100" s="96">
        <f t="shared" si="35"/>
        <v>0.32185145317545749</v>
      </c>
      <c r="O100" s="89">
        <f>SUM(O96:O99)</f>
        <v>363</v>
      </c>
      <c r="P100" s="96">
        <f t="shared" si="36"/>
        <v>0.3907427341227126</v>
      </c>
      <c r="Q100" s="89">
        <f t="shared" si="42"/>
        <v>67</v>
      </c>
      <c r="R100" s="97">
        <f t="shared" si="37"/>
        <v>7.2120559741657694E-2</v>
      </c>
      <c r="S100" s="89">
        <f t="shared" si="43"/>
        <v>862</v>
      </c>
      <c r="T100" s="97">
        <f t="shared" si="38"/>
        <v>0.92787944025834235</v>
      </c>
      <c r="U100" s="138" t="str">
        <f>IF(F100='TK_HL-HK'!$C$25,"Đúng","Sai")</f>
        <v>Đúng</v>
      </c>
      <c r="V100" s="5"/>
      <c r="W100" s="5"/>
      <c r="X100" s="5"/>
      <c r="Y100" s="5"/>
      <c r="Z100" s="5"/>
    </row>
    <row r="101" spans="1:26" ht="15" customHeight="1" x14ac:dyDescent="0.2">
      <c r="A101" s="260"/>
      <c r="B101" s="260"/>
      <c r="C101" s="262">
        <v>2</v>
      </c>
      <c r="D101" s="259" t="s">
        <v>67</v>
      </c>
      <c r="E101" s="91">
        <v>6</v>
      </c>
      <c r="F101" s="91">
        <f t="shared" si="39"/>
        <v>251</v>
      </c>
      <c r="G101" s="92">
        <v>2</v>
      </c>
      <c r="H101" s="93">
        <f t="shared" si="32"/>
        <v>7.9681274900398405E-3</v>
      </c>
      <c r="I101" s="92">
        <v>14</v>
      </c>
      <c r="J101" s="93">
        <f t="shared" si="33"/>
        <v>5.5776892430278883E-2</v>
      </c>
      <c r="K101" s="92">
        <v>45</v>
      </c>
      <c r="L101" s="93">
        <f t="shared" si="34"/>
        <v>0.17928286852589642</v>
      </c>
      <c r="M101" s="92">
        <v>85</v>
      </c>
      <c r="N101" s="93">
        <f t="shared" si="35"/>
        <v>0.3386454183266932</v>
      </c>
      <c r="O101" s="92">
        <v>105</v>
      </c>
      <c r="P101" s="93">
        <f t="shared" si="36"/>
        <v>0.41832669322709165</v>
      </c>
      <c r="Q101" s="94">
        <f t="shared" si="42"/>
        <v>16</v>
      </c>
      <c r="R101" s="95">
        <f t="shared" si="37"/>
        <v>6.3745019920318724E-2</v>
      </c>
      <c r="S101" s="94">
        <f t="shared" si="43"/>
        <v>235</v>
      </c>
      <c r="T101" s="95">
        <f t="shared" si="38"/>
        <v>0.93625498007968122</v>
      </c>
      <c r="U101" s="138" t="str">
        <f>IF(F101='TK_HL-HK'!$C$21,"Đúng","Sai")</f>
        <v>Đúng</v>
      </c>
      <c r="V101" s="5"/>
      <c r="W101" s="5"/>
      <c r="X101" s="5"/>
      <c r="Y101" s="5"/>
      <c r="Z101" s="5"/>
    </row>
    <row r="102" spans="1:26" ht="15" customHeight="1" x14ac:dyDescent="0.2">
      <c r="A102" s="260"/>
      <c r="B102" s="260"/>
      <c r="C102" s="260"/>
      <c r="D102" s="260"/>
      <c r="E102" s="91">
        <v>7</v>
      </c>
      <c r="F102" s="91">
        <f t="shared" si="39"/>
        <v>251</v>
      </c>
      <c r="G102" s="92">
        <v>3</v>
      </c>
      <c r="H102" s="93">
        <f t="shared" si="32"/>
        <v>1.1952191235059761E-2</v>
      </c>
      <c r="I102" s="92">
        <v>21</v>
      </c>
      <c r="J102" s="93">
        <f t="shared" si="33"/>
        <v>8.3665338645418322E-2</v>
      </c>
      <c r="K102" s="92">
        <v>76</v>
      </c>
      <c r="L102" s="93">
        <f t="shared" si="34"/>
        <v>0.30278884462151395</v>
      </c>
      <c r="M102" s="92">
        <v>61</v>
      </c>
      <c r="N102" s="93">
        <f t="shared" si="35"/>
        <v>0.24302788844621515</v>
      </c>
      <c r="O102" s="92">
        <v>90</v>
      </c>
      <c r="P102" s="93">
        <f t="shared" si="36"/>
        <v>0.35856573705179284</v>
      </c>
      <c r="Q102" s="94">
        <f t="shared" si="42"/>
        <v>24</v>
      </c>
      <c r="R102" s="95">
        <f t="shared" si="37"/>
        <v>9.5617529880478086E-2</v>
      </c>
      <c r="S102" s="94">
        <f t="shared" si="43"/>
        <v>227</v>
      </c>
      <c r="T102" s="95">
        <f t="shared" si="38"/>
        <v>0.90438247011952189</v>
      </c>
      <c r="U102" s="138" t="str">
        <f>IF(F102='TK_HL-HK'!$C$22,"Đúng","Sai")</f>
        <v>Đúng</v>
      </c>
      <c r="V102" s="5"/>
      <c r="W102" s="5"/>
      <c r="X102" s="5"/>
      <c r="Y102" s="5"/>
      <c r="Z102" s="5"/>
    </row>
    <row r="103" spans="1:26" ht="15" customHeight="1" x14ac:dyDescent="0.2">
      <c r="A103" s="260"/>
      <c r="B103" s="260"/>
      <c r="C103" s="260"/>
      <c r="D103" s="260"/>
      <c r="E103" s="91">
        <v>8</v>
      </c>
      <c r="F103" s="91">
        <f t="shared" si="39"/>
        <v>257</v>
      </c>
      <c r="G103" s="92">
        <v>22</v>
      </c>
      <c r="H103" s="93">
        <f t="shared" si="32"/>
        <v>8.5603112840466927E-2</v>
      </c>
      <c r="I103" s="92">
        <v>27</v>
      </c>
      <c r="J103" s="93">
        <f t="shared" si="33"/>
        <v>0.10505836575875487</v>
      </c>
      <c r="K103" s="92">
        <v>72</v>
      </c>
      <c r="L103" s="93">
        <f t="shared" si="34"/>
        <v>0.28015564202334631</v>
      </c>
      <c r="M103" s="92">
        <v>61</v>
      </c>
      <c r="N103" s="93">
        <f t="shared" si="35"/>
        <v>0.23735408560311283</v>
      </c>
      <c r="O103" s="92">
        <v>75</v>
      </c>
      <c r="P103" s="93">
        <f t="shared" si="36"/>
        <v>0.29182879377431908</v>
      </c>
      <c r="Q103" s="94">
        <f t="shared" si="42"/>
        <v>49</v>
      </c>
      <c r="R103" s="95">
        <f t="shared" si="37"/>
        <v>0.19066147859922178</v>
      </c>
      <c r="S103" s="94">
        <f t="shared" si="43"/>
        <v>208</v>
      </c>
      <c r="T103" s="95">
        <f t="shared" si="38"/>
        <v>0.80933852140077822</v>
      </c>
      <c r="U103" s="138" t="str">
        <f>IF(F103='TK_HL-HK'!$C$23,"Đúng","Sai")</f>
        <v>Đúng</v>
      </c>
      <c r="V103" s="5"/>
      <c r="W103" s="5"/>
      <c r="X103" s="5"/>
      <c r="Y103" s="5"/>
      <c r="Z103" s="5"/>
    </row>
    <row r="104" spans="1:26" ht="15" customHeight="1" x14ac:dyDescent="0.2">
      <c r="A104" s="260"/>
      <c r="B104" s="260"/>
      <c r="C104" s="260"/>
      <c r="D104" s="260"/>
      <c r="E104" s="91">
        <v>9</v>
      </c>
      <c r="F104" s="91">
        <f t="shared" si="39"/>
        <v>170</v>
      </c>
      <c r="G104" s="92">
        <v>0</v>
      </c>
      <c r="H104" s="93">
        <f t="shared" si="32"/>
        <v>0</v>
      </c>
      <c r="I104" s="92">
        <v>4</v>
      </c>
      <c r="J104" s="93">
        <f t="shared" si="33"/>
        <v>2.3529411764705882E-2</v>
      </c>
      <c r="K104" s="92">
        <v>13</v>
      </c>
      <c r="L104" s="93">
        <f t="shared" si="34"/>
        <v>7.6470588235294124E-2</v>
      </c>
      <c r="M104" s="92">
        <v>45</v>
      </c>
      <c r="N104" s="93">
        <f t="shared" si="35"/>
        <v>0.26470588235294118</v>
      </c>
      <c r="O104" s="92">
        <v>108</v>
      </c>
      <c r="P104" s="93">
        <f t="shared" si="36"/>
        <v>0.63529411764705879</v>
      </c>
      <c r="Q104" s="94">
        <f t="shared" si="42"/>
        <v>4</v>
      </c>
      <c r="R104" s="95">
        <f t="shared" si="37"/>
        <v>2.3529411764705882E-2</v>
      </c>
      <c r="S104" s="94">
        <f t="shared" si="43"/>
        <v>166</v>
      </c>
      <c r="T104" s="95">
        <f t="shared" si="38"/>
        <v>0.97647058823529409</v>
      </c>
      <c r="U104" s="138" t="str">
        <f>IF(F104='TK_HL-HK'!$C$24,"Đúng","Sai")</f>
        <v>Đúng</v>
      </c>
      <c r="V104" s="5"/>
      <c r="W104" s="5"/>
      <c r="X104" s="5"/>
      <c r="Y104" s="5"/>
      <c r="Z104" s="5"/>
    </row>
    <row r="105" spans="1:26" ht="15" customHeight="1" x14ac:dyDescent="0.2">
      <c r="A105" s="260"/>
      <c r="B105" s="260"/>
      <c r="C105" s="261"/>
      <c r="D105" s="261"/>
      <c r="E105" s="88" t="s">
        <v>66</v>
      </c>
      <c r="F105" s="88">
        <f t="shared" si="39"/>
        <v>929</v>
      </c>
      <c r="G105" s="89">
        <f>SUM(G101:G104)</f>
        <v>27</v>
      </c>
      <c r="H105" s="97">
        <f t="shared" si="32"/>
        <v>2.9063509149623249E-2</v>
      </c>
      <c r="I105" s="89">
        <f>SUM(I101:I104)</f>
        <v>66</v>
      </c>
      <c r="J105" s="97">
        <f t="shared" si="33"/>
        <v>7.1044133476856841E-2</v>
      </c>
      <c r="K105" s="89">
        <f>SUM(K101:K104)</f>
        <v>206</v>
      </c>
      <c r="L105" s="97">
        <f t="shared" si="34"/>
        <v>0.2217438105489774</v>
      </c>
      <c r="M105" s="89">
        <f>SUM(M101:M104)</f>
        <v>252</v>
      </c>
      <c r="N105" s="97">
        <f t="shared" si="35"/>
        <v>0.27125941872981701</v>
      </c>
      <c r="O105" s="89">
        <f>SUM(O101:O104)</f>
        <v>378</v>
      </c>
      <c r="P105" s="96">
        <f t="shared" si="36"/>
        <v>0.40688912809472549</v>
      </c>
      <c r="Q105" s="89">
        <f t="shared" si="42"/>
        <v>93</v>
      </c>
      <c r="R105" s="97">
        <f t="shared" si="37"/>
        <v>0.10010764262648009</v>
      </c>
      <c r="S105" s="89">
        <f t="shared" si="43"/>
        <v>836</v>
      </c>
      <c r="T105" s="97">
        <f t="shared" si="38"/>
        <v>0.89989235737351991</v>
      </c>
      <c r="U105" s="138" t="str">
        <f>IF(F105='TK_HL-HK'!$C$25,"Đúng","Sai")</f>
        <v>Đúng</v>
      </c>
      <c r="V105" s="5"/>
      <c r="W105" s="5"/>
      <c r="X105" s="5"/>
      <c r="Y105" s="5"/>
      <c r="Z105" s="5"/>
    </row>
    <row r="106" spans="1:26" ht="15" customHeight="1" x14ac:dyDescent="0.2">
      <c r="A106" s="260"/>
      <c r="B106" s="260"/>
      <c r="C106" s="262">
        <v>5</v>
      </c>
      <c r="D106" s="265" t="s">
        <v>68</v>
      </c>
      <c r="E106" s="91">
        <v>6</v>
      </c>
      <c r="F106" s="91">
        <f t="shared" si="39"/>
        <v>251</v>
      </c>
      <c r="G106" s="92">
        <v>11</v>
      </c>
      <c r="H106" s="93">
        <f t="shared" si="32"/>
        <v>4.3824701195219126E-2</v>
      </c>
      <c r="I106" s="92">
        <v>27</v>
      </c>
      <c r="J106" s="93">
        <f t="shared" si="33"/>
        <v>0.10756972111553785</v>
      </c>
      <c r="K106" s="92">
        <v>72</v>
      </c>
      <c r="L106" s="93">
        <f t="shared" si="34"/>
        <v>0.28685258964143429</v>
      </c>
      <c r="M106" s="92">
        <v>48</v>
      </c>
      <c r="N106" s="93">
        <f t="shared" si="35"/>
        <v>0.19123505976095617</v>
      </c>
      <c r="O106" s="92">
        <v>93</v>
      </c>
      <c r="P106" s="93">
        <f t="shared" si="36"/>
        <v>0.37051792828685259</v>
      </c>
      <c r="Q106" s="94">
        <f t="shared" si="42"/>
        <v>38</v>
      </c>
      <c r="R106" s="95">
        <f t="shared" si="37"/>
        <v>0.15139442231075698</v>
      </c>
      <c r="S106" s="94">
        <f t="shared" si="43"/>
        <v>213</v>
      </c>
      <c r="T106" s="95">
        <f t="shared" si="38"/>
        <v>0.84860557768924305</v>
      </c>
      <c r="U106" s="138" t="str">
        <f>IF(F106='TK_HL-HK'!$C$21,"Đúng","Sai")</f>
        <v>Đúng</v>
      </c>
      <c r="V106" s="5"/>
      <c r="W106" s="5"/>
      <c r="X106" s="5"/>
      <c r="Y106" s="5"/>
      <c r="Z106" s="5"/>
    </row>
    <row r="107" spans="1:26" ht="15" customHeight="1" x14ac:dyDescent="0.2">
      <c r="A107" s="260"/>
      <c r="B107" s="260"/>
      <c r="C107" s="260"/>
      <c r="D107" s="260"/>
      <c r="E107" s="91">
        <v>7</v>
      </c>
      <c r="F107" s="91">
        <f t="shared" si="39"/>
        <v>251</v>
      </c>
      <c r="G107" s="92">
        <v>7</v>
      </c>
      <c r="H107" s="93">
        <f t="shared" si="32"/>
        <v>2.7888446215139442E-2</v>
      </c>
      <c r="I107" s="92">
        <v>37</v>
      </c>
      <c r="J107" s="93">
        <f t="shared" si="33"/>
        <v>0.14741035856573706</v>
      </c>
      <c r="K107" s="92">
        <v>52</v>
      </c>
      <c r="L107" s="93">
        <f t="shared" si="34"/>
        <v>0.20717131474103587</v>
      </c>
      <c r="M107" s="92">
        <v>41</v>
      </c>
      <c r="N107" s="93">
        <f t="shared" si="35"/>
        <v>0.16334661354581673</v>
      </c>
      <c r="O107" s="92">
        <v>114</v>
      </c>
      <c r="P107" s="93">
        <f t="shared" si="36"/>
        <v>0.4541832669322709</v>
      </c>
      <c r="Q107" s="94">
        <f t="shared" si="42"/>
        <v>44</v>
      </c>
      <c r="R107" s="95">
        <f t="shared" si="37"/>
        <v>0.1752988047808765</v>
      </c>
      <c r="S107" s="94">
        <f t="shared" si="43"/>
        <v>207</v>
      </c>
      <c r="T107" s="95">
        <f t="shared" si="38"/>
        <v>0.82470119521912355</v>
      </c>
      <c r="U107" s="138" t="str">
        <f>IF(F107='TK_HL-HK'!$C$22,"Đúng","Sai")</f>
        <v>Đúng</v>
      </c>
      <c r="V107" s="5"/>
      <c r="W107" s="5"/>
      <c r="X107" s="5"/>
      <c r="Y107" s="5"/>
      <c r="Z107" s="5"/>
    </row>
    <row r="108" spans="1:26" ht="15" customHeight="1" x14ac:dyDescent="0.2">
      <c r="A108" s="260"/>
      <c r="B108" s="260"/>
      <c r="C108" s="260"/>
      <c r="D108" s="260"/>
      <c r="E108" s="91">
        <v>8</v>
      </c>
      <c r="F108" s="91">
        <f t="shared" si="39"/>
        <v>257</v>
      </c>
      <c r="G108" s="92">
        <v>1</v>
      </c>
      <c r="H108" s="93">
        <f t="shared" si="32"/>
        <v>3.8910505836575876E-3</v>
      </c>
      <c r="I108" s="92">
        <v>7</v>
      </c>
      <c r="J108" s="93">
        <f t="shared" si="33"/>
        <v>2.7237354085603113E-2</v>
      </c>
      <c r="K108" s="92">
        <v>27</v>
      </c>
      <c r="L108" s="93">
        <f t="shared" si="34"/>
        <v>0.10505836575875487</v>
      </c>
      <c r="M108" s="92">
        <v>40</v>
      </c>
      <c r="N108" s="93">
        <f t="shared" si="35"/>
        <v>0.1556420233463035</v>
      </c>
      <c r="O108" s="92">
        <v>182</v>
      </c>
      <c r="P108" s="93">
        <f t="shared" si="36"/>
        <v>0.70817120622568097</v>
      </c>
      <c r="Q108" s="94">
        <f t="shared" si="42"/>
        <v>8</v>
      </c>
      <c r="R108" s="95">
        <f t="shared" si="37"/>
        <v>3.1128404669260701E-2</v>
      </c>
      <c r="S108" s="94">
        <f t="shared" si="43"/>
        <v>249</v>
      </c>
      <c r="T108" s="95">
        <f t="shared" si="38"/>
        <v>0.9688715953307393</v>
      </c>
      <c r="U108" s="138" t="str">
        <f>IF(F108='TK_HL-HK'!$C$23,"Đúng","Sai")</f>
        <v>Đúng</v>
      </c>
      <c r="V108" s="5"/>
      <c r="W108" s="5"/>
      <c r="X108" s="5"/>
      <c r="Y108" s="5"/>
      <c r="Z108" s="5"/>
    </row>
    <row r="109" spans="1:26" ht="15" customHeight="1" x14ac:dyDescent="0.2">
      <c r="A109" s="260"/>
      <c r="B109" s="260"/>
      <c r="C109" s="260"/>
      <c r="D109" s="260"/>
      <c r="E109" s="91">
        <v>9</v>
      </c>
      <c r="F109" s="91">
        <f t="shared" si="39"/>
        <v>170</v>
      </c>
      <c r="G109" s="92">
        <v>1</v>
      </c>
      <c r="H109" s="93">
        <f t="shared" si="32"/>
        <v>5.8823529411764705E-3</v>
      </c>
      <c r="I109" s="92">
        <v>7</v>
      </c>
      <c r="J109" s="93">
        <f t="shared" si="33"/>
        <v>4.1176470588235294E-2</v>
      </c>
      <c r="K109" s="92">
        <v>11</v>
      </c>
      <c r="L109" s="93">
        <f t="shared" si="34"/>
        <v>6.4705882352941183E-2</v>
      </c>
      <c r="M109" s="92">
        <v>41</v>
      </c>
      <c r="N109" s="93">
        <f t="shared" si="35"/>
        <v>0.2411764705882353</v>
      </c>
      <c r="O109" s="92">
        <v>110</v>
      </c>
      <c r="P109" s="93">
        <f t="shared" si="36"/>
        <v>0.6470588235294118</v>
      </c>
      <c r="Q109" s="94">
        <f t="shared" si="42"/>
        <v>8</v>
      </c>
      <c r="R109" s="95">
        <f t="shared" si="37"/>
        <v>4.7058823529411764E-2</v>
      </c>
      <c r="S109" s="94">
        <f t="shared" si="43"/>
        <v>162</v>
      </c>
      <c r="T109" s="95">
        <f t="shared" si="38"/>
        <v>0.95294117647058818</v>
      </c>
      <c r="U109" s="138" t="str">
        <f>IF(F109='TK_HL-HK'!$C$24,"Đúng","Sai")</f>
        <v>Đúng</v>
      </c>
      <c r="V109" s="5"/>
      <c r="W109" s="5"/>
      <c r="X109" s="5"/>
      <c r="Y109" s="5"/>
      <c r="Z109" s="5"/>
    </row>
    <row r="110" spans="1:26" ht="15" customHeight="1" x14ac:dyDescent="0.2">
      <c r="A110" s="260"/>
      <c r="B110" s="260"/>
      <c r="C110" s="261"/>
      <c r="D110" s="261"/>
      <c r="E110" s="88" t="s">
        <v>66</v>
      </c>
      <c r="F110" s="88">
        <f t="shared" si="39"/>
        <v>929</v>
      </c>
      <c r="G110" s="89">
        <f>SUM(G106:G109)</f>
        <v>20</v>
      </c>
      <c r="H110" s="97">
        <f t="shared" si="32"/>
        <v>2.1528525296017224E-2</v>
      </c>
      <c r="I110" s="89">
        <f>SUM(I106:I109)</f>
        <v>78</v>
      </c>
      <c r="J110" s="97">
        <f t="shared" si="33"/>
        <v>8.3961248654467163E-2</v>
      </c>
      <c r="K110" s="89">
        <f>SUM(K106:K109)</f>
        <v>162</v>
      </c>
      <c r="L110" s="97">
        <f t="shared" si="34"/>
        <v>0.1743810548977395</v>
      </c>
      <c r="M110" s="89">
        <f>SUM(M106:M109)</f>
        <v>170</v>
      </c>
      <c r="N110" s="97">
        <f t="shared" si="35"/>
        <v>0.18299246501614638</v>
      </c>
      <c r="O110" s="89">
        <f>SUM(O106:O109)</f>
        <v>499</v>
      </c>
      <c r="P110" s="96">
        <f t="shared" si="36"/>
        <v>0.53713670613562969</v>
      </c>
      <c r="Q110" s="89">
        <f t="shared" si="42"/>
        <v>98</v>
      </c>
      <c r="R110" s="97">
        <f t="shared" si="37"/>
        <v>0.10548977395048439</v>
      </c>
      <c r="S110" s="89">
        <f t="shared" si="43"/>
        <v>831</v>
      </c>
      <c r="T110" s="97">
        <f t="shared" si="38"/>
        <v>0.89451022604951558</v>
      </c>
      <c r="U110" s="138" t="str">
        <f>IF(F110='TK_HL-HK'!$C$25,"Đúng","Sai")</f>
        <v>Đúng</v>
      </c>
      <c r="V110" s="5"/>
      <c r="W110" s="5"/>
      <c r="X110" s="5"/>
      <c r="Y110" s="5"/>
      <c r="Z110" s="5"/>
    </row>
    <row r="111" spans="1:26" ht="15" customHeight="1" x14ac:dyDescent="0.2">
      <c r="A111" s="260"/>
      <c r="B111" s="260"/>
      <c r="C111" s="262">
        <v>6</v>
      </c>
      <c r="D111" s="259" t="s">
        <v>69</v>
      </c>
      <c r="E111" s="91">
        <v>6</v>
      </c>
      <c r="F111" s="91">
        <f t="shared" si="39"/>
        <v>251</v>
      </c>
      <c r="G111" s="92">
        <v>1</v>
      </c>
      <c r="H111" s="93">
        <f t="shared" si="32"/>
        <v>3.9840637450199202E-3</v>
      </c>
      <c r="I111" s="92">
        <v>3</v>
      </c>
      <c r="J111" s="93">
        <f t="shared" si="33"/>
        <v>1.1952191235059761E-2</v>
      </c>
      <c r="K111" s="92">
        <v>7</v>
      </c>
      <c r="L111" s="93">
        <f t="shared" si="34"/>
        <v>2.7888446215139442E-2</v>
      </c>
      <c r="M111" s="92">
        <v>14</v>
      </c>
      <c r="N111" s="93">
        <f t="shared" si="35"/>
        <v>5.5776892430278883E-2</v>
      </c>
      <c r="O111" s="92">
        <v>226</v>
      </c>
      <c r="P111" s="93">
        <f t="shared" si="36"/>
        <v>0.90039840637450197</v>
      </c>
      <c r="Q111" s="94">
        <f t="shared" ref="Q111:Q120" si="44">G111+I111</f>
        <v>4</v>
      </c>
      <c r="R111" s="95">
        <f t="shared" si="37"/>
        <v>1.5936254980079681E-2</v>
      </c>
      <c r="S111" s="94">
        <f t="shared" ref="S111:S120" si="45">K111+M111+O111</f>
        <v>247</v>
      </c>
      <c r="T111" s="95">
        <f t="shared" si="38"/>
        <v>0.98406374501992033</v>
      </c>
      <c r="U111" s="138" t="str">
        <f>IF(F111='TK_HL-HK'!$C$21,"Đúng","Sai")</f>
        <v>Đúng</v>
      </c>
      <c r="V111" s="53"/>
      <c r="W111" s="53"/>
      <c r="X111" s="53"/>
      <c r="Y111" s="53"/>
      <c r="Z111" s="53"/>
    </row>
    <row r="112" spans="1:26" ht="15" customHeight="1" x14ac:dyDescent="0.2">
      <c r="A112" s="260"/>
      <c r="B112" s="260"/>
      <c r="C112" s="260"/>
      <c r="D112" s="260"/>
      <c r="E112" s="91">
        <v>7</v>
      </c>
      <c r="F112" s="91">
        <f t="shared" si="39"/>
        <v>251</v>
      </c>
      <c r="G112" s="92">
        <v>0</v>
      </c>
      <c r="H112" s="93">
        <f t="shared" si="32"/>
        <v>0</v>
      </c>
      <c r="I112" s="92">
        <v>1</v>
      </c>
      <c r="J112" s="93">
        <f t="shared" si="33"/>
        <v>3.9840637450199202E-3</v>
      </c>
      <c r="K112" s="92">
        <v>9</v>
      </c>
      <c r="L112" s="93">
        <f t="shared" si="34"/>
        <v>3.5856573705179286E-2</v>
      </c>
      <c r="M112" s="92">
        <v>25</v>
      </c>
      <c r="N112" s="93">
        <f t="shared" si="35"/>
        <v>9.9601593625498003E-2</v>
      </c>
      <c r="O112" s="92">
        <v>216</v>
      </c>
      <c r="P112" s="93">
        <f t="shared" si="36"/>
        <v>0.8605577689243028</v>
      </c>
      <c r="Q112" s="94">
        <f t="shared" si="44"/>
        <v>1</v>
      </c>
      <c r="R112" s="95">
        <f t="shared" si="37"/>
        <v>3.9840637450199202E-3</v>
      </c>
      <c r="S112" s="94">
        <f t="shared" si="45"/>
        <v>250</v>
      </c>
      <c r="T112" s="95">
        <f t="shared" si="38"/>
        <v>0.99601593625498008</v>
      </c>
      <c r="U112" s="138" t="str">
        <f>IF(F112='TK_HL-HK'!$C$22,"Đúng","Sai")</f>
        <v>Đúng</v>
      </c>
      <c r="V112" s="53"/>
      <c r="W112" s="53"/>
      <c r="X112" s="53"/>
      <c r="Y112" s="53"/>
      <c r="Z112" s="53"/>
    </row>
    <row r="113" spans="1:26" ht="15" customHeight="1" x14ac:dyDescent="0.2">
      <c r="A113" s="260"/>
      <c r="B113" s="260"/>
      <c r="C113" s="260"/>
      <c r="D113" s="260"/>
      <c r="E113" s="91">
        <v>8</v>
      </c>
      <c r="F113" s="91">
        <f t="shared" si="39"/>
        <v>257</v>
      </c>
      <c r="G113" s="92">
        <v>1</v>
      </c>
      <c r="H113" s="93">
        <f t="shared" si="32"/>
        <v>3.8910505836575876E-3</v>
      </c>
      <c r="I113" s="92">
        <v>0</v>
      </c>
      <c r="J113" s="93">
        <f t="shared" si="33"/>
        <v>0</v>
      </c>
      <c r="K113" s="92">
        <v>3</v>
      </c>
      <c r="L113" s="93">
        <f t="shared" si="34"/>
        <v>1.1673151750972763E-2</v>
      </c>
      <c r="M113" s="92">
        <v>10</v>
      </c>
      <c r="N113" s="93">
        <f t="shared" si="35"/>
        <v>3.8910505836575876E-2</v>
      </c>
      <c r="O113" s="92">
        <v>243</v>
      </c>
      <c r="P113" s="93">
        <f t="shared" si="36"/>
        <v>0.94552529182879375</v>
      </c>
      <c r="Q113" s="94">
        <f t="shared" si="44"/>
        <v>1</v>
      </c>
      <c r="R113" s="95">
        <f t="shared" si="37"/>
        <v>3.8910505836575876E-3</v>
      </c>
      <c r="S113" s="94">
        <f t="shared" si="45"/>
        <v>256</v>
      </c>
      <c r="T113" s="95">
        <f t="shared" si="38"/>
        <v>0.99610894941634243</v>
      </c>
      <c r="U113" s="138" t="str">
        <f>IF(F113='TK_HL-HK'!$C$23,"Đúng","Sai")</f>
        <v>Đúng</v>
      </c>
      <c r="V113" s="53"/>
      <c r="W113" s="53"/>
      <c r="X113" s="53"/>
      <c r="Y113" s="53"/>
      <c r="Z113" s="53"/>
    </row>
    <row r="114" spans="1:26" ht="15" customHeight="1" x14ac:dyDescent="0.2">
      <c r="A114" s="260"/>
      <c r="B114" s="260"/>
      <c r="C114" s="260"/>
      <c r="D114" s="260"/>
      <c r="E114" s="91">
        <v>9</v>
      </c>
      <c r="F114" s="91">
        <f t="shared" si="39"/>
        <v>170</v>
      </c>
      <c r="G114" s="92">
        <v>0</v>
      </c>
      <c r="H114" s="93">
        <f t="shared" si="32"/>
        <v>0</v>
      </c>
      <c r="I114" s="92">
        <v>0</v>
      </c>
      <c r="J114" s="93">
        <f t="shared" si="33"/>
        <v>0</v>
      </c>
      <c r="K114" s="92">
        <v>1</v>
      </c>
      <c r="L114" s="93">
        <f t="shared" si="34"/>
        <v>5.8823529411764705E-3</v>
      </c>
      <c r="M114" s="92">
        <v>6</v>
      </c>
      <c r="N114" s="93">
        <f t="shared" si="35"/>
        <v>3.5294117647058823E-2</v>
      </c>
      <c r="O114" s="92">
        <v>163</v>
      </c>
      <c r="P114" s="93">
        <f t="shared" si="36"/>
        <v>0.95882352941176474</v>
      </c>
      <c r="Q114" s="94">
        <f t="shared" si="44"/>
        <v>0</v>
      </c>
      <c r="R114" s="95">
        <f t="shared" si="37"/>
        <v>0</v>
      </c>
      <c r="S114" s="94">
        <f t="shared" si="45"/>
        <v>170</v>
      </c>
      <c r="T114" s="95">
        <f t="shared" si="38"/>
        <v>1</v>
      </c>
      <c r="U114" s="138" t="str">
        <f>IF(F114='TK_HL-HK'!$C$24,"Đúng","Sai")</f>
        <v>Đúng</v>
      </c>
      <c r="V114" s="5"/>
      <c r="W114" s="5"/>
      <c r="X114" s="5"/>
      <c r="Y114" s="5"/>
      <c r="Z114" s="5"/>
    </row>
    <row r="115" spans="1:26" ht="15" customHeight="1" x14ac:dyDescent="0.2">
      <c r="A115" s="260"/>
      <c r="B115" s="260"/>
      <c r="C115" s="261"/>
      <c r="D115" s="261"/>
      <c r="E115" s="88" t="s">
        <v>66</v>
      </c>
      <c r="F115" s="88">
        <f t="shared" si="39"/>
        <v>929</v>
      </c>
      <c r="G115" s="89">
        <f>SUM(G111:G114)</f>
        <v>2</v>
      </c>
      <c r="H115" s="97">
        <f t="shared" si="32"/>
        <v>2.1528525296017221E-3</v>
      </c>
      <c r="I115" s="89">
        <f>SUM(I111:I114)</f>
        <v>4</v>
      </c>
      <c r="J115" s="97">
        <f t="shared" si="33"/>
        <v>4.3057050592034442E-3</v>
      </c>
      <c r="K115" s="89">
        <f>SUM(K111:K114)</f>
        <v>20</v>
      </c>
      <c r="L115" s="97">
        <f t="shared" si="34"/>
        <v>2.1528525296017224E-2</v>
      </c>
      <c r="M115" s="89">
        <f>SUM(M111:M114)</f>
        <v>55</v>
      </c>
      <c r="N115" s="97">
        <f t="shared" si="35"/>
        <v>5.9203444564047365E-2</v>
      </c>
      <c r="O115" s="89">
        <f>SUM(O111:O114)</f>
        <v>848</v>
      </c>
      <c r="P115" s="96">
        <f t="shared" si="36"/>
        <v>0.91280947255113021</v>
      </c>
      <c r="Q115" s="89">
        <f t="shared" si="44"/>
        <v>6</v>
      </c>
      <c r="R115" s="97">
        <f t="shared" si="37"/>
        <v>6.4585575888051671E-3</v>
      </c>
      <c r="S115" s="89">
        <f t="shared" si="45"/>
        <v>923</v>
      </c>
      <c r="T115" s="97">
        <f t="shared" si="38"/>
        <v>0.9935414424111948</v>
      </c>
      <c r="U115" s="138" t="str">
        <f>IF(F115='TK_HL-HK'!$C$25,"Đúng","Sai")</f>
        <v>Đúng</v>
      </c>
      <c r="V115" s="5"/>
      <c r="W115" s="5"/>
      <c r="X115" s="5"/>
      <c r="Y115" s="5"/>
      <c r="Z115" s="5"/>
    </row>
    <row r="116" spans="1:26" ht="15" customHeight="1" x14ac:dyDescent="0.2">
      <c r="A116" s="260"/>
      <c r="B116" s="260"/>
      <c r="C116" s="262">
        <v>7</v>
      </c>
      <c r="D116" s="262" t="s">
        <v>70</v>
      </c>
      <c r="E116" s="91">
        <v>6</v>
      </c>
      <c r="F116" s="91">
        <f t="shared" si="39"/>
        <v>251</v>
      </c>
      <c r="G116" s="92">
        <v>5</v>
      </c>
      <c r="H116" s="93">
        <f t="shared" si="32"/>
        <v>1.9920318725099601E-2</v>
      </c>
      <c r="I116" s="92">
        <v>7</v>
      </c>
      <c r="J116" s="93">
        <f t="shared" si="33"/>
        <v>2.7888446215139442E-2</v>
      </c>
      <c r="K116" s="92">
        <v>39</v>
      </c>
      <c r="L116" s="93">
        <f t="shared" si="34"/>
        <v>0.15537848605577689</v>
      </c>
      <c r="M116" s="92">
        <v>56</v>
      </c>
      <c r="N116" s="93">
        <f t="shared" si="35"/>
        <v>0.22310756972111553</v>
      </c>
      <c r="O116" s="92">
        <v>144</v>
      </c>
      <c r="P116" s="93">
        <f t="shared" si="36"/>
        <v>0.57370517928286857</v>
      </c>
      <c r="Q116" s="94">
        <f t="shared" si="44"/>
        <v>12</v>
      </c>
      <c r="R116" s="95">
        <f t="shared" si="37"/>
        <v>4.7808764940239043E-2</v>
      </c>
      <c r="S116" s="94">
        <f t="shared" si="45"/>
        <v>239</v>
      </c>
      <c r="T116" s="95">
        <f t="shared" si="38"/>
        <v>0.952191235059761</v>
      </c>
      <c r="U116" s="138" t="str">
        <f>IF(F116='TK_HL-HK'!$C$21,"Đúng","Sai")</f>
        <v>Đúng</v>
      </c>
      <c r="V116" s="5"/>
      <c r="W116" s="5"/>
      <c r="X116" s="5"/>
      <c r="Y116" s="5"/>
      <c r="Z116" s="5"/>
    </row>
    <row r="117" spans="1:26" ht="15" customHeight="1" x14ac:dyDescent="0.2">
      <c r="A117" s="260"/>
      <c r="B117" s="260"/>
      <c r="C117" s="260"/>
      <c r="D117" s="260"/>
      <c r="E117" s="91">
        <v>7</v>
      </c>
      <c r="F117" s="91">
        <f t="shared" si="39"/>
        <v>251</v>
      </c>
      <c r="G117" s="92">
        <v>4</v>
      </c>
      <c r="H117" s="93">
        <f t="shared" si="32"/>
        <v>1.5936254980079681E-2</v>
      </c>
      <c r="I117" s="92">
        <v>30</v>
      </c>
      <c r="J117" s="93">
        <f t="shared" si="33"/>
        <v>0.11952191235059761</v>
      </c>
      <c r="K117" s="92">
        <v>53</v>
      </c>
      <c r="L117" s="93">
        <f t="shared" si="34"/>
        <v>0.21115537848605578</v>
      </c>
      <c r="M117" s="92">
        <v>49</v>
      </c>
      <c r="N117" s="93">
        <f t="shared" si="35"/>
        <v>0.19521912350597609</v>
      </c>
      <c r="O117" s="92">
        <v>115</v>
      </c>
      <c r="P117" s="93">
        <f t="shared" si="36"/>
        <v>0.45816733067729082</v>
      </c>
      <c r="Q117" s="94">
        <f t="shared" si="44"/>
        <v>34</v>
      </c>
      <c r="R117" s="95">
        <f t="shared" si="37"/>
        <v>0.13545816733067728</v>
      </c>
      <c r="S117" s="94">
        <f t="shared" si="45"/>
        <v>217</v>
      </c>
      <c r="T117" s="95">
        <f t="shared" si="38"/>
        <v>0.86454183266932272</v>
      </c>
      <c r="U117" s="138" t="str">
        <f>IF(F117='TK_HL-HK'!$C$22,"Đúng","Sai")</f>
        <v>Đúng</v>
      </c>
      <c r="V117" s="5"/>
      <c r="W117" s="5"/>
      <c r="X117" s="5"/>
      <c r="Y117" s="5"/>
      <c r="Z117" s="5"/>
    </row>
    <row r="118" spans="1:26" ht="15" customHeight="1" x14ac:dyDescent="0.2">
      <c r="A118" s="260"/>
      <c r="B118" s="260"/>
      <c r="C118" s="260"/>
      <c r="D118" s="260"/>
      <c r="E118" s="91">
        <v>8</v>
      </c>
      <c r="F118" s="91">
        <f t="shared" si="39"/>
        <v>257</v>
      </c>
      <c r="G118" s="92">
        <v>9</v>
      </c>
      <c r="H118" s="93">
        <f t="shared" si="32"/>
        <v>3.5019455252918288E-2</v>
      </c>
      <c r="I118" s="92">
        <v>20</v>
      </c>
      <c r="J118" s="93">
        <f t="shared" si="33"/>
        <v>7.7821011673151752E-2</v>
      </c>
      <c r="K118" s="92">
        <v>67</v>
      </c>
      <c r="L118" s="93">
        <f t="shared" si="34"/>
        <v>0.26070038910505838</v>
      </c>
      <c r="M118" s="92">
        <v>59</v>
      </c>
      <c r="N118" s="93">
        <f t="shared" si="35"/>
        <v>0.22957198443579765</v>
      </c>
      <c r="O118" s="92">
        <v>102</v>
      </c>
      <c r="P118" s="93">
        <f t="shared" si="36"/>
        <v>0.39688715953307391</v>
      </c>
      <c r="Q118" s="94">
        <f t="shared" si="44"/>
        <v>29</v>
      </c>
      <c r="R118" s="95">
        <f t="shared" si="37"/>
        <v>0.11284046692607004</v>
      </c>
      <c r="S118" s="94">
        <f t="shared" si="45"/>
        <v>228</v>
      </c>
      <c r="T118" s="95">
        <f t="shared" si="38"/>
        <v>0.88715953307392992</v>
      </c>
      <c r="U118" s="138" t="str">
        <f>IF(F118='TK_HL-HK'!$C$23,"Đúng","Sai")</f>
        <v>Đúng</v>
      </c>
      <c r="V118" s="5"/>
      <c r="W118" s="5"/>
      <c r="X118" s="5"/>
      <c r="Y118" s="5"/>
      <c r="Z118" s="5"/>
    </row>
    <row r="119" spans="1:26" ht="15" customHeight="1" x14ac:dyDescent="0.2">
      <c r="A119" s="260"/>
      <c r="B119" s="260"/>
      <c r="C119" s="260"/>
      <c r="D119" s="260"/>
      <c r="E119" s="91">
        <v>9</v>
      </c>
      <c r="F119" s="91">
        <f t="shared" si="39"/>
        <v>170</v>
      </c>
      <c r="G119" s="92">
        <v>11</v>
      </c>
      <c r="H119" s="93">
        <f t="shared" si="32"/>
        <v>6.4705882352941183E-2</v>
      </c>
      <c r="I119" s="92">
        <v>6</v>
      </c>
      <c r="J119" s="93">
        <f t="shared" si="33"/>
        <v>3.5294117647058823E-2</v>
      </c>
      <c r="K119" s="92">
        <v>29</v>
      </c>
      <c r="L119" s="93">
        <f t="shared" si="34"/>
        <v>0.17058823529411765</v>
      </c>
      <c r="M119" s="92">
        <v>39</v>
      </c>
      <c r="N119" s="93">
        <f t="shared" si="35"/>
        <v>0.22941176470588234</v>
      </c>
      <c r="O119" s="92">
        <v>85</v>
      </c>
      <c r="P119" s="93">
        <f t="shared" si="36"/>
        <v>0.5</v>
      </c>
      <c r="Q119" s="94">
        <f t="shared" si="44"/>
        <v>17</v>
      </c>
      <c r="R119" s="95">
        <f t="shared" si="37"/>
        <v>0.1</v>
      </c>
      <c r="S119" s="94">
        <f t="shared" si="45"/>
        <v>153</v>
      </c>
      <c r="T119" s="95">
        <f t="shared" si="38"/>
        <v>0.9</v>
      </c>
      <c r="U119" s="138" t="str">
        <f>IF(F119='TK_HL-HK'!$C$24,"Đúng","Sai")</f>
        <v>Đúng</v>
      </c>
      <c r="V119" s="5"/>
      <c r="W119" s="5"/>
      <c r="X119" s="5"/>
      <c r="Y119" s="5"/>
      <c r="Z119" s="5"/>
    </row>
    <row r="120" spans="1:26" ht="15" customHeight="1" x14ac:dyDescent="0.2">
      <c r="A120" s="260"/>
      <c r="B120" s="260"/>
      <c r="C120" s="261"/>
      <c r="D120" s="261"/>
      <c r="E120" s="88" t="s">
        <v>66</v>
      </c>
      <c r="F120" s="88">
        <f t="shared" si="39"/>
        <v>929</v>
      </c>
      <c r="G120" s="89">
        <f>SUM(G116:G119)</f>
        <v>29</v>
      </c>
      <c r="H120" s="97">
        <f t="shared" si="32"/>
        <v>3.1216361679224973E-2</v>
      </c>
      <c r="I120" s="89">
        <f>SUM(I116:I119)</f>
        <v>63</v>
      </c>
      <c r="J120" s="97">
        <f t="shared" si="33"/>
        <v>6.7814854682454254E-2</v>
      </c>
      <c r="K120" s="89">
        <f>SUM(K116:K119)</f>
        <v>188</v>
      </c>
      <c r="L120" s="97">
        <f t="shared" si="34"/>
        <v>0.20236813778256191</v>
      </c>
      <c r="M120" s="89">
        <f>SUM(M116:M119)</f>
        <v>203</v>
      </c>
      <c r="N120" s="97">
        <f t="shared" si="35"/>
        <v>0.2185145317545748</v>
      </c>
      <c r="O120" s="89">
        <f>SUM(O116:O119)</f>
        <v>446</v>
      </c>
      <c r="P120" s="96">
        <f t="shared" si="36"/>
        <v>0.48008611410118407</v>
      </c>
      <c r="Q120" s="89">
        <f t="shared" si="44"/>
        <v>92</v>
      </c>
      <c r="R120" s="97">
        <f t="shared" si="37"/>
        <v>9.903121636167922E-2</v>
      </c>
      <c r="S120" s="89">
        <f t="shared" si="45"/>
        <v>837</v>
      </c>
      <c r="T120" s="97">
        <f t="shared" si="38"/>
        <v>0.90096878363832078</v>
      </c>
      <c r="U120" s="138" t="str">
        <f>IF(F120='TK_HL-HK'!$C$25,"Đúng","Sai")</f>
        <v>Đúng</v>
      </c>
      <c r="V120" s="5"/>
      <c r="W120" s="5"/>
      <c r="X120" s="5"/>
      <c r="Y120" s="5"/>
      <c r="Z120" s="5"/>
    </row>
    <row r="121" spans="1:26" ht="15" customHeight="1" x14ac:dyDescent="0.2">
      <c r="A121" s="260"/>
      <c r="B121" s="260"/>
      <c r="C121" s="262">
        <v>8</v>
      </c>
      <c r="D121" s="259" t="s">
        <v>71</v>
      </c>
      <c r="E121" s="91">
        <v>6</v>
      </c>
      <c r="F121" s="91">
        <f t="shared" si="39"/>
        <v>251</v>
      </c>
      <c r="G121" s="92">
        <v>49</v>
      </c>
      <c r="H121" s="93">
        <f t="shared" si="32"/>
        <v>0.19521912350597609</v>
      </c>
      <c r="I121" s="92">
        <v>32</v>
      </c>
      <c r="J121" s="93">
        <f t="shared" si="33"/>
        <v>0.12749003984063745</v>
      </c>
      <c r="K121" s="92">
        <v>48</v>
      </c>
      <c r="L121" s="93">
        <f t="shared" si="34"/>
        <v>0.19123505976095617</v>
      </c>
      <c r="M121" s="92">
        <v>57</v>
      </c>
      <c r="N121" s="93">
        <f t="shared" si="35"/>
        <v>0.22709163346613545</v>
      </c>
      <c r="O121" s="92">
        <v>65</v>
      </c>
      <c r="P121" s="93">
        <f t="shared" si="36"/>
        <v>0.25896414342629481</v>
      </c>
      <c r="Q121" s="94">
        <f t="shared" ref="Q121:Q140" si="46">G121+I121</f>
        <v>81</v>
      </c>
      <c r="R121" s="95">
        <f t="shared" si="37"/>
        <v>0.32270916334661354</v>
      </c>
      <c r="S121" s="94">
        <f t="shared" ref="S121:S140" si="47">K121+M121+O121</f>
        <v>170</v>
      </c>
      <c r="T121" s="95">
        <f t="shared" si="38"/>
        <v>0.67729083665338641</v>
      </c>
      <c r="U121" s="138" t="str">
        <f>IF(F121='TK_HL-HK'!$C$21,"Đúng","Sai")</f>
        <v>Đúng</v>
      </c>
      <c r="V121" s="5"/>
      <c r="W121" s="5"/>
      <c r="X121" s="5"/>
      <c r="Y121" s="5"/>
      <c r="Z121" s="5"/>
    </row>
    <row r="122" spans="1:26" ht="15" customHeight="1" x14ac:dyDescent="0.2">
      <c r="A122" s="260"/>
      <c r="B122" s="260"/>
      <c r="C122" s="260"/>
      <c r="D122" s="260"/>
      <c r="E122" s="91">
        <v>7</v>
      </c>
      <c r="F122" s="91">
        <f t="shared" si="39"/>
        <v>251</v>
      </c>
      <c r="G122" s="92">
        <v>18</v>
      </c>
      <c r="H122" s="93">
        <f t="shared" si="32"/>
        <v>7.1713147410358571E-2</v>
      </c>
      <c r="I122" s="92">
        <v>32</v>
      </c>
      <c r="J122" s="93">
        <f t="shared" si="33"/>
        <v>0.12749003984063745</v>
      </c>
      <c r="K122" s="92">
        <v>51</v>
      </c>
      <c r="L122" s="93">
        <f t="shared" si="34"/>
        <v>0.20318725099601595</v>
      </c>
      <c r="M122" s="92">
        <v>72</v>
      </c>
      <c r="N122" s="93">
        <f t="shared" si="35"/>
        <v>0.28685258964143429</v>
      </c>
      <c r="O122" s="92">
        <v>78</v>
      </c>
      <c r="P122" s="93">
        <f t="shared" si="36"/>
        <v>0.31075697211155379</v>
      </c>
      <c r="Q122" s="94">
        <f t="shared" si="46"/>
        <v>50</v>
      </c>
      <c r="R122" s="95">
        <f t="shared" si="37"/>
        <v>0.19920318725099601</v>
      </c>
      <c r="S122" s="94">
        <f t="shared" si="47"/>
        <v>201</v>
      </c>
      <c r="T122" s="95">
        <f t="shared" si="38"/>
        <v>0.80079681274900394</v>
      </c>
      <c r="U122" s="138" t="str">
        <f>IF(F122='TK_HL-HK'!$C$22,"Đúng","Sai")</f>
        <v>Đúng</v>
      </c>
      <c r="V122" s="5"/>
      <c r="W122" s="5"/>
      <c r="X122" s="5"/>
      <c r="Y122" s="5"/>
      <c r="Z122" s="5"/>
    </row>
    <row r="123" spans="1:26" ht="15" customHeight="1" x14ac:dyDescent="0.2">
      <c r="A123" s="260"/>
      <c r="B123" s="260"/>
      <c r="C123" s="260"/>
      <c r="D123" s="260"/>
      <c r="E123" s="91">
        <v>8</v>
      </c>
      <c r="F123" s="91">
        <f t="shared" si="39"/>
        <v>257</v>
      </c>
      <c r="G123" s="92">
        <v>7</v>
      </c>
      <c r="H123" s="93">
        <f t="shared" si="32"/>
        <v>2.7237354085603113E-2</v>
      </c>
      <c r="I123" s="92">
        <v>25</v>
      </c>
      <c r="J123" s="93">
        <f t="shared" si="33"/>
        <v>9.727626459143969E-2</v>
      </c>
      <c r="K123" s="92">
        <v>58</v>
      </c>
      <c r="L123" s="93">
        <f t="shared" si="34"/>
        <v>0.22568093385214008</v>
      </c>
      <c r="M123" s="92">
        <v>74</v>
      </c>
      <c r="N123" s="93">
        <f t="shared" si="35"/>
        <v>0.28793774319066145</v>
      </c>
      <c r="O123" s="92">
        <v>93</v>
      </c>
      <c r="P123" s="93">
        <f t="shared" si="36"/>
        <v>0.36186770428015563</v>
      </c>
      <c r="Q123" s="94">
        <f t="shared" si="46"/>
        <v>32</v>
      </c>
      <c r="R123" s="95">
        <f t="shared" si="37"/>
        <v>0.1245136186770428</v>
      </c>
      <c r="S123" s="94">
        <f t="shared" si="47"/>
        <v>225</v>
      </c>
      <c r="T123" s="95">
        <f t="shared" si="38"/>
        <v>0.8754863813229572</v>
      </c>
      <c r="U123" s="138" t="str">
        <f>IF(F123='TK_HL-HK'!$C$23,"Đúng","Sai")</f>
        <v>Đúng</v>
      </c>
      <c r="V123" s="5"/>
      <c r="W123" s="5"/>
      <c r="X123" s="5"/>
      <c r="Y123" s="5"/>
      <c r="Z123" s="5"/>
    </row>
    <row r="124" spans="1:26" ht="15" customHeight="1" x14ac:dyDescent="0.2">
      <c r="A124" s="260"/>
      <c r="B124" s="260"/>
      <c r="C124" s="260"/>
      <c r="D124" s="260"/>
      <c r="E124" s="91">
        <v>9</v>
      </c>
      <c r="F124" s="91">
        <f t="shared" si="39"/>
        <v>170</v>
      </c>
      <c r="G124" s="92">
        <v>5</v>
      </c>
      <c r="H124" s="93">
        <f t="shared" si="32"/>
        <v>2.9411764705882353E-2</v>
      </c>
      <c r="I124" s="92">
        <v>10</v>
      </c>
      <c r="J124" s="93">
        <f t="shared" si="33"/>
        <v>5.8823529411764705E-2</v>
      </c>
      <c r="K124" s="92">
        <v>23</v>
      </c>
      <c r="L124" s="93">
        <f t="shared" si="34"/>
        <v>0.13529411764705881</v>
      </c>
      <c r="M124" s="92">
        <v>46</v>
      </c>
      <c r="N124" s="93">
        <f t="shared" si="35"/>
        <v>0.27058823529411763</v>
      </c>
      <c r="O124" s="92">
        <v>86</v>
      </c>
      <c r="P124" s="93">
        <f t="shared" si="36"/>
        <v>0.50588235294117645</v>
      </c>
      <c r="Q124" s="94">
        <f t="shared" si="46"/>
        <v>15</v>
      </c>
      <c r="R124" s="95">
        <f t="shared" si="37"/>
        <v>8.8235294117647065E-2</v>
      </c>
      <c r="S124" s="94">
        <f t="shared" si="47"/>
        <v>155</v>
      </c>
      <c r="T124" s="95">
        <f t="shared" si="38"/>
        <v>0.91176470588235292</v>
      </c>
      <c r="U124" s="138" t="str">
        <f>IF(F124='TK_HL-HK'!$C$24,"Đúng","Sai")</f>
        <v>Đúng</v>
      </c>
      <c r="V124" s="5"/>
      <c r="W124" s="5"/>
      <c r="X124" s="5"/>
      <c r="Y124" s="5"/>
      <c r="Z124" s="5"/>
    </row>
    <row r="125" spans="1:26" ht="12.75" x14ac:dyDescent="0.2">
      <c r="A125" s="261"/>
      <c r="B125" s="261"/>
      <c r="C125" s="261"/>
      <c r="D125" s="261"/>
      <c r="E125" s="88" t="s">
        <v>66</v>
      </c>
      <c r="F125" s="88">
        <f t="shared" si="39"/>
        <v>929</v>
      </c>
      <c r="G125" s="89">
        <f>SUM(G121:G124)</f>
        <v>79</v>
      </c>
      <c r="H125" s="97">
        <f t="shared" si="32"/>
        <v>8.503767491926803E-2</v>
      </c>
      <c r="I125" s="89">
        <f>SUM(I121:I124)</f>
        <v>99</v>
      </c>
      <c r="J125" s="97">
        <f t="shared" si="33"/>
        <v>0.10656620021528525</v>
      </c>
      <c r="K125" s="89">
        <f>SUM(K121:K124)</f>
        <v>180</v>
      </c>
      <c r="L125" s="97">
        <f t="shared" si="34"/>
        <v>0.193756727664155</v>
      </c>
      <c r="M125" s="89">
        <f>SUM(M121:M124)</f>
        <v>249</v>
      </c>
      <c r="N125" s="97">
        <f t="shared" si="35"/>
        <v>0.26803013993541441</v>
      </c>
      <c r="O125" s="89">
        <f>SUM(O121:O124)</f>
        <v>322</v>
      </c>
      <c r="P125" s="96">
        <f t="shared" si="36"/>
        <v>0.34660925726587727</v>
      </c>
      <c r="Q125" s="89">
        <f t="shared" si="46"/>
        <v>178</v>
      </c>
      <c r="R125" s="97">
        <f t="shared" si="37"/>
        <v>0.19160387513455329</v>
      </c>
      <c r="S125" s="89">
        <f t="shared" si="47"/>
        <v>751</v>
      </c>
      <c r="T125" s="97">
        <f t="shared" si="38"/>
        <v>0.80839612486544676</v>
      </c>
      <c r="U125" s="138" t="str">
        <f>IF(F125='TK_HL-HK'!$C$25,"Đúng","Sai")</f>
        <v>Đúng</v>
      </c>
      <c r="V125" s="5"/>
      <c r="W125" s="5"/>
      <c r="X125" s="5"/>
      <c r="Y125" s="5"/>
      <c r="Z125" s="5"/>
    </row>
    <row r="126" spans="1:26" ht="15" customHeight="1" x14ac:dyDescent="0.2">
      <c r="A126" s="263">
        <v>5</v>
      </c>
      <c r="B126" s="264" t="s">
        <v>31</v>
      </c>
      <c r="C126" s="262">
        <v>1</v>
      </c>
      <c r="D126" s="259" t="s">
        <v>65</v>
      </c>
      <c r="E126" s="91">
        <v>6</v>
      </c>
      <c r="F126" s="91">
        <f t="shared" si="39"/>
        <v>143</v>
      </c>
      <c r="G126" s="92">
        <v>1</v>
      </c>
      <c r="H126" s="93">
        <f t="shared" si="32"/>
        <v>6.993006993006993E-3</v>
      </c>
      <c r="I126" s="92">
        <v>4</v>
      </c>
      <c r="J126" s="93">
        <f t="shared" si="33"/>
        <v>2.7972027972027972E-2</v>
      </c>
      <c r="K126" s="92">
        <v>42</v>
      </c>
      <c r="L126" s="93">
        <f t="shared" si="34"/>
        <v>0.2937062937062937</v>
      </c>
      <c r="M126" s="92">
        <v>58</v>
      </c>
      <c r="N126" s="93">
        <f t="shared" si="35"/>
        <v>0.40559440559440557</v>
      </c>
      <c r="O126" s="92">
        <v>38</v>
      </c>
      <c r="P126" s="93">
        <f t="shared" si="36"/>
        <v>0.26573426573426573</v>
      </c>
      <c r="Q126" s="94">
        <f t="shared" si="46"/>
        <v>5</v>
      </c>
      <c r="R126" s="95">
        <f t="shared" si="37"/>
        <v>3.4965034965034968E-2</v>
      </c>
      <c r="S126" s="94">
        <f t="shared" si="47"/>
        <v>138</v>
      </c>
      <c r="T126" s="95">
        <f t="shared" si="38"/>
        <v>0.965034965034965</v>
      </c>
      <c r="U126" s="138" t="str">
        <f>IF(F126='TK_HL-HK'!$C$26,"Đúng","Sai")</f>
        <v>Đúng</v>
      </c>
      <c r="V126" s="5"/>
      <c r="W126" s="5"/>
      <c r="X126" s="5"/>
      <c r="Y126" s="5"/>
      <c r="Z126" s="5"/>
    </row>
    <row r="127" spans="1:26" ht="15" customHeight="1" x14ac:dyDescent="0.2">
      <c r="A127" s="260"/>
      <c r="B127" s="260"/>
      <c r="C127" s="260"/>
      <c r="D127" s="260"/>
      <c r="E127" s="91">
        <v>7</v>
      </c>
      <c r="F127" s="91">
        <f t="shared" si="39"/>
        <v>145</v>
      </c>
      <c r="G127" s="92">
        <v>2</v>
      </c>
      <c r="H127" s="93">
        <f t="shared" si="32"/>
        <v>1.3793103448275862E-2</v>
      </c>
      <c r="I127" s="92">
        <v>18</v>
      </c>
      <c r="J127" s="93">
        <f t="shared" si="33"/>
        <v>0.12413793103448276</v>
      </c>
      <c r="K127" s="92">
        <v>39</v>
      </c>
      <c r="L127" s="93">
        <f t="shared" si="34"/>
        <v>0.26896551724137929</v>
      </c>
      <c r="M127" s="92">
        <v>38</v>
      </c>
      <c r="N127" s="93">
        <f t="shared" si="35"/>
        <v>0.2620689655172414</v>
      </c>
      <c r="O127" s="92">
        <v>48</v>
      </c>
      <c r="P127" s="93">
        <f t="shared" si="36"/>
        <v>0.33103448275862069</v>
      </c>
      <c r="Q127" s="94">
        <f t="shared" si="46"/>
        <v>20</v>
      </c>
      <c r="R127" s="95">
        <f t="shared" si="37"/>
        <v>0.13793103448275862</v>
      </c>
      <c r="S127" s="94">
        <f t="shared" si="47"/>
        <v>125</v>
      </c>
      <c r="T127" s="95">
        <f t="shared" si="38"/>
        <v>0.86206896551724133</v>
      </c>
      <c r="U127" s="138" t="str">
        <f>IF(F127='TK_HL-HK'!$C$27,"Đúng","Sai")</f>
        <v>Đúng</v>
      </c>
      <c r="V127" s="5"/>
      <c r="W127" s="5"/>
      <c r="X127" s="5"/>
      <c r="Y127" s="5"/>
      <c r="Z127" s="5"/>
    </row>
    <row r="128" spans="1:26" ht="15" customHeight="1" x14ac:dyDescent="0.2">
      <c r="A128" s="260"/>
      <c r="B128" s="260"/>
      <c r="C128" s="260"/>
      <c r="D128" s="260"/>
      <c r="E128" s="91">
        <v>8</v>
      </c>
      <c r="F128" s="91">
        <f t="shared" si="39"/>
        <v>100</v>
      </c>
      <c r="G128" s="92">
        <v>5</v>
      </c>
      <c r="H128" s="93">
        <f t="shared" si="32"/>
        <v>0.05</v>
      </c>
      <c r="I128" s="92">
        <v>4</v>
      </c>
      <c r="J128" s="93">
        <f t="shared" si="33"/>
        <v>0.04</v>
      </c>
      <c r="K128" s="92">
        <v>23</v>
      </c>
      <c r="L128" s="93">
        <f t="shared" si="34"/>
        <v>0.23</v>
      </c>
      <c r="M128" s="92">
        <v>35</v>
      </c>
      <c r="N128" s="93">
        <f t="shared" si="35"/>
        <v>0.35</v>
      </c>
      <c r="O128" s="92">
        <v>33</v>
      </c>
      <c r="P128" s="93">
        <f t="shared" si="36"/>
        <v>0.33</v>
      </c>
      <c r="Q128" s="94">
        <f t="shared" si="46"/>
        <v>9</v>
      </c>
      <c r="R128" s="95">
        <f t="shared" si="37"/>
        <v>0.09</v>
      </c>
      <c r="S128" s="94">
        <f t="shared" si="47"/>
        <v>91</v>
      </c>
      <c r="T128" s="95">
        <f t="shared" si="38"/>
        <v>0.91</v>
      </c>
      <c r="U128" s="138" t="str">
        <f>IF(F128='TK_HL-HK'!$C$28,"Đúng","Sai")</f>
        <v>Đúng</v>
      </c>
      <c r="V128" s="5"/>
      <c r="W128" s="5"/>
      <c r="X128" s="5"/>
      <c r="Y128" s="5"/>
      <c r="Z128" s="5"/>
    </row>
    <row r="129" spans="1:26" ht="15" customHeight="1" x14ac:dyDescent="0.2">
      <c r="A129" s="260"/>
      <c r="B129" s="260"/>
      <c r="C129" s="260"/>
      <c r="D129" s="260"/>
      <c r="E129" s="91">
        <v>9</v>
      </c>
      <c r="F129" s="91">
        <f t="shared" si="39"/>
        <v>98</v>
      </c>
      <c r="G129" s="92">
        <v>1</v>
      </c>
      <c r="H129" s="93">
        <f t="shared" si="32"/>
        <v>1.020408163265306E-2</v>
      </c>
      <c r="I129" s="92">
        <v>10</v>
      </c>
      <c r="J129" s="93">
        <f t="shared" si="33"/>
        <v>0.10204081632653061</v>
      </c>
      <c r="K129" s="92">
        <v>31</v>
      </c>
      <c r="L129" s="93">
        <f t="shared" si="34"/>
        <v>0.31632653061224492</v>
      </c>
      <c r="M129" s="92">
        <v>23</v>
      </c>
      <c r="N129" s="93">
        <f t="shared" si="35"/>
        <v>0.23469387755102042</v>
      </c>
      <c r="O129" s="92">
        <v>33</v>
      </c>
      <c r="P129" s="93">
        <f t="shared" si="36"/>
        <v>0.33673469387755101</v>
      </c>
      <c r="Q129" s="94">
        <f t="shared" si="46"/>
        <v>11</v>
      </c>
      <c r="R129" s="95">
        <f t="shared" si="37"/>
        <v>0.11224489795918367</v>
      </c>
      <c r="S129" s="94">
        <f t="shared" si="47"/>
        <v>87</v>
      </c>
      <c r="T129" s="95">
        <f t="shared" si="38"/>
        <v>0.88775510204081631</v>
      </c>
      <c r="U129" s="138" t="str">
        <f>IF(F129='TK_HL-HK'!$C$29,"Đúng","Sai")</f>
        <v>Đúng</v>
      </c>
      <c r="V129" s="5"/>
      <c r="W129" s="5"/>
      <c r="X129" s="5"/>
      <c r="Y129" s="5"/>
      <c r="Z129" s="5"/>
    </row>
    <row r="130" spans="1:26" ht="15" customHeight="1" x14ac:dyDescent="0.2">
      <c r="A130" s="260"/>
      <c r="B130" s="260"/>
      <c r="C130" s="261"/>
      <c r="D130" s="261"/>
      <c r="E130" s="88" t="s">
        <v>66</v>
      </c>
      <c r="F130" s="88">
        <f t="shared" si="39"/>
        <v>486</v>
      </c>
      <c r="G130" s="89">
        <f>SUM(G126:G129)</f>
        <v>9</v>
      </c>
      <c r="H130" s="96">
        <f t="shared" si="32"/>
        <v>1.8518518518518517E-2</v>
      </c>
      <c r="I130" s="89">
        <f>SUM(I126:I129)</f>
        <v>36</v>
      </c>
      <c r="J130" s="96">
        <f t="shared" si="33"/>
        <v>7.407407407407407E-2</v>
      </c>
      <c r="K130" s="89">
        <f>SUM(K126:K129)</f>
        <v>135</v>
      </c>
      <c r="L130" s="96">
        <f t="shared" si="34"/>
        <v>0.27777777777777779</v>
      </c>
      <c r="M130" s="89">
        <f>SUM(M126:M129)</f>
        <v>154</v>
      </c>
      <c r="N130" s="96">
        <f t="shared" si="35"/>
        <v>0.3168724279835391</v>
      </c>
      <c r="O130" s="89">
        <f>SUM(O126:O129)</f>
        <v>152</v>
      </c>
      <c r="P130" s="96">
        <f t="shared" si="36"/>
        <v>0.31275720164609055</v>
      </c>
      <c r="Q130" s="89">
        <f t="shared" si="46"/>
        <v>45</v>
      </c>
      <c r="R130" s="97">
        <f t="shared" si="37"/>
        <v>9.2592592592592587E-2</v>
      </c>
      <c r="S130" s="89">
        <f t="shared" si="47"/>
        <v>441</v>
      </c>
      <c r="T130" s="97">
        <f t="shared" si="38"/>
        <v>0.90740740740740744</v>
      </c>
      <c r="U130" s="138" t="str">
        <f>IF(F130='TK_HL-HK'!$C$30,"Đúng","Sai")</f>
        <v>Đúng</v>
      </c>
      <c r="V130" s="5"/>
      <c r="W130" s="5"/>
      <c r="X130" s="5"/>
      <c r="Y130" s="5"/>
      <c r="Z130" s="5"/>
    </row>
    <row r="131" spans="1:26" ht="15" customHeight="1" x14ac:dyDescent="0.2">
      <c r="A131" s="260"/>
      <c r="B131" s="260"/>
      <c r="C131" s="262">
        <v>2</v>
      </c>
      <c r="D131" s="259" t="s">
        <v>67</v>
      </c>
      <c r="E131" s="91">
        <v>6</v>
      </c>
      <c r="F131" s="91">
        <f t="shared" si="39"/>
        <v>143</v>
      </c>
      <c r="G131" s="92">
        <v>4</v>
      </c>
      <c r="H131" s="93">
        <f t="shared" si="32"/>
        <v>2.7972027972027972E-2</v>
      </c>
      <c r="I131" s="92">
        <v>8</v>
      </c>
      <c r="J131" s="93">
        <f t="shared" si="33"/>
        <v>5.5944055944055944E-2</v>
      </c>
      <c r="K131" s="92">
        <v>24</v>
      </c>
      <c r="L131" s="93">
        <f t="shared" si="34"/>
        <v>0.16783216783216784</v>
      </c>
      <c r="M131" s="92">
        <v>34</v>
      </c>
      <c r="N131" s="93">
        <f t="shared" si="35"/>
        <v>0.23776223776223776</v>
      </c>
      <c r="O131" s="92">
        <v>73</v>
      </c>
      <c r="P131" s="93">
        <f t="shared" si="36"/>
        <v>0.51048951048951052</v>
      </c>
      <c r="Q131" s="94">
        <f t="shared" si="46"/>
        <v>12</v>
      </c>
      <c r="R131" s="95">
        <f t="shared" si="37"/>
        <v>8.3916083916083919E-2</v>
      </c>
      <c r="S131" s="94">
        <f t="shared" si="47"/>
        <v>131</v>
      </c>
      <c r="T131" s="95">
        <f t="shared" si="38"/>
        <v>0.91608391608391604</v>
      </c>
      <c r="U131" s="138" t="str">
        <f>IF(F131='TK_HL-HK'!$C$26,"Đúng","Sai")</f>
        <v>Đúng</v>
      </c>
      <c r="V131" s="5"/>
      <c r="W131" s="5"/>
      <c r="X131" s="5"/>
      <c r="Y131" s="5"/>
      <c r="Z131" s="5"/>
    </row>
    <row r="132" spans="1:26" ht="15" customHeight="1" x14ac:dyDescent="0.2">
      <c r="A132" s="260"/>
      <c r="B132" s="260"/>
      <c r="C132" s="260"/>
      <c r="D132" s="260"/>
      <c r="E132" s="91">
        <v>7</v>
      </c>
      <c r="F132" s="91">
        <f t="shared" si="39"/>
        <v>145</v>
      </c>
      <c r="G132" s="92">
        <v>4</v>
      </c>
      <c r="H132" s="93">
        <f t="shared" si="32"/>
        <v>2.7586206896551724E-2</v>
      </c>
      <c r="I132" s="92">
        <v>12</v>
      </c>
      <c r="J132" s="93">
        <f t="shared" si="33"/>
        <v>8.2758620689655171E-2</v>
      </c>
      <c r="K132" s="92">
        <v>30</v>
      </c>
      <c r="L132" s="93">
        <f t="shared" si="34"/>
        <v>0.20689655172413793</v>
      </c>
      <c r="M132" s="92">
        <v>35</v>
      </c>
      <c r="N132" s="93">
        <f t="shared" si="35"/>
        <v>0.2413793103448276</v>
      </c>
      <c r="O132" s="92">
        <v>64</v>
      </c>
      <c r="P132" s="93">
        <f t="shared" si="36"/>
        <v>0.44137931034482758</v>
      </c>
      <c r="Q132" s="94">
        <f t="shared" si="46"/>
        <v>16</v>
      </c>
      <c r="R132" s="95">
        <f t="shared" si="37"/>
        <v>0.1103448275862069</v>
      </c>
      <c r="S132" s="94">
        <f t="shared" si="47"/>
        <v>129</v>
      </c>
      <c r="T132" s="95">
        <f t="shared" si="38"/>
        <v>0.8896551724137931</v>
      </c>
      <c r="U132" s="138" t="str">
        <f>IF(F132='TK_HL-HK'!$C$27,"Đúng","Sai")</f>
        <v>Đúng</v>
      </c>
      <c r="V132" s="5"/>
      <c r="W132" s="5"/>
      <c r="X132" s="5"/>
      <c r="Y132" s="5"/>
      <c r="Z132" s="5"/>
    </row>
    <row r="133" spans="1:26" ht="15" customHeight="1" x14ac:dyDescent="0.2">
      <c r="A133" s="260"/>
      <c r="B133" s="260"/>
      <c r="C133" s="260"/>
      <c r="D133" s="260"/>
      <c r="E133" s="91">
        <v>8</v>
      </c>
      <c r="F133" s="91">
        <f t="shared" si="39"/>
        <v>100</v>
      </c>
      <c r="G133" s="92">
        <v>2</v>
      </c>
      <c r="H133" s="93">
        <f t="shared" si="32"/>
        <v>0.02</v>
      </c>
      <c r="I133" s="92">
        <v>12</v>
      </c>
      <c r="J133" s="93">
        <f t="shared" si="33"/>
        <v>0.12</v>
      </c>
      <c r="K133" s="92">
        <v>14</v>
      </c>
      <c r="L133" s="93">
        <f t="shared" si="34"/>
        <v>0.14000000000000001</v>
      </c>
      <c r="M133" s="92">
        <v>20</v>
      </c>
      <c r="N133" s="93">
        <f t="shared" si="35"/>
        <v>0.2</v>
      </c>
      <c r="O133" s="92">
        <v>52</v>
      </c>
      <c r="P133" s="93">
        <f t="shared" si="36"/>
        <v>0.52</v>
      </c>
      <c r="Q133" s="94">
        <f t="shared" si="46"/>
        <v>14</v>
      </c>
      <c r="R133" s="95">
        <f t="shared" si="37"/>
        <v>0.14000000000000001</v>
      </c>
      <c r="S133" s="94">
        <f t="shared" si="47"/>
        <v>86</v>
      </c>
      <c r="T133" s="95">
        <f t="shared" si="38"/>
        <v>0.86</v>
      </c>
      <c r="U133" s="138" t="str">
        <f>IF(F133='TK_HL-HK'!$C$28,"Đúng","Sai")</f>
        <v>Đúng</v>
      </c>
      <c r="V133" s="5"/>
      <c r="W133" s="5"/>
      <c r="X133" s="5"/>
      <c r="Y133" s="5"/>
      <c r="Z133" s="5"/>
    </row>
    <row r="134" spans="1:26" ht="15" customHeight="1" x14ac:dyDescent="0.2">
      <c r="A134" s="260"/>
      <c r="B134" s="260"/>
      <c r="C134" s="260"/>
      <c r="D134" s="260"/>
      <c r="E134" s="91">
        <v>9</v>
      </c>
      <c r="F134" s="91">
        <f t="shared" si="39"/>
        <v>98</v>
      </c>
      <c r="G134" s="92">
        <v>1</v>
      </c>
      <c r="H134" s="93">
        <f t="shared" si="32"/>
        <v>1.020408163265306E-2</v>
      </c>
      <c r="I134" s="92">
        <v>8</v>
      </c>
      <c r="J134" s="93">
        <f t="shared" si="33"/>
        <v>8.1632653061224483E-2</v>
      </c>
      <c r="K134" s="92">
        <v>53</v>
      </c>
      <c r="L134" s="93">
        <f t="shared" si="34"/>
        <v>0.54081632653061229</v>
      </c>
      <c r="M134" s="92">
        <v>21</v>
      </c>
      <c r="N134" s="93">
        <f t="shared" si="35"/>
        <v>0.21428571428571427</v>
      </c>
      <c r="O134" s="92">
        <v>15</v>
      </c>
      <c r="P134" s="93">
        <f t="shared" si="36"/>
        <v>0.15306122448979592</v>
      </c>
      <c r="Q134" s="94">
        <f t="shared" si="46"/>
        <v>9</v>
      </c>
      <c r="R134" s="95">
        <f t="shared" si="37"/>
        <v>9.1836734693877556E-2</v>
      </c>
      <c r="S134" s="94">
        <f t="shared" si="47"/>
        <v>89</v>
      </c>
      <c r="T134" s="95">
        <f t="shared" si="38"/>
        <v>0.90816326530612246</v>
      </c>
      <c r="U134" s="138" t="str">
        <f>IF(F134='TK_HL-HK'!$C$29,"Đúng","Sai")</f>
        <v>Đúng</v>
      </c>
      <c r="V134" s="5"/>
      <c r="W134" s="5"/>
      <c r="X134" s="5"/>
      <c r="Y134" s="5"/>
      <c r="Z134" s="5"/>
    </row>
    <row r="135" spans="1:26" ht="15" customHeight="1" x14ac:dyDescent="0.2">
      <c r="A135" s="260"/>
      <c r="B135" s="260"/>
      <c r="C135" s="261"/>
      <c r="D135" s="261"/>
      <c r="E135" s="88" t="s">
        <v>66</v>
      </c>
      <c r="F135" s="88">
        <f t="shared" si="39"/>
        <v>486</v>
      </c>
      <c r="G135" s="89">
        <f>SUM(G131:G134)</f>
        <v>11</v>
      </c>
      <c r="H135" s="97">
        <f t="shared" si="32"/>
        <v>2.2633744855967079E-2</v>
      </c>
      <c r="I135" s="89">
        <f>SUM(I131:I134)</f>
        <v>40</v>
      </c>
      <c r="J135" s="97">
        <f t="shared" si="33"/>
        <v>8.2304526748971193E-2</v>
      </c>
      <c r="K135" s="89">
        <f>SUM(K131:K134)</f>
        <v>121</v>
      </c>
      <c r="L135" s="97">
        <f t="shared" si="34"/>
        <v>0.24897119341563786</v>
      </c>
      <c r="M135" s="89">
        <f>SUM(M131:M134)</f>
        <v>110</v>
      </c>
      <c r="N135" s="97">
        <f t="shared" si="35"/>
        <v>0.22633744855967078</v>
      </c>
      <c r="O135" s="89">
        <f>SUM(O131:O134)</f>
        <v>204</v>
      </c>
      <c r="P135" s="96">
        <f t="shared" si="36"/>
        <v>0.41975308641975306</v>
      </c>
      <c r="Q135" s="89">
        <f t="shared" si="46"/>
        <v>51</v>
      </c>
      <c r="R135" s="97">
        <f t="shared" si="37"/>
        <v>0.10493827160493827</v>
      </c>
      <c r="S135" s="89">
        <f t="shared" si="47"/>
        <v>435</v>
      </c>
      <c r="T135" s="97">
        <f t="shared" si="38"/>
        <v>0.89506172839506171</v>
      </c>
      <c r="U135" s="138" t="str">
        <f>IF(F135='TK_HL-HK'!$C$30,"Đúng","Sai")</f>
        <v>Đúng</v>
      </c>
      <c r="V135" s="5"/>
      <c r="W135" s="5"/>
      <c r="X135" s="5"/>
      <c r="Y135" s="5"/>
      <c r="Z135" s="5"/>
    </row>
    <row r="136" spans="1:26" ht="15" customHeight="1" x14ac:dyDescent="0.2">
      <c r="A136" s="260"/>
      <c r="B136" s="260"/>
      <c r="C136" s="262">
        <v>5</v>
      </c>
      <c r="D136" s="265" t="s">
        <v>68</v>
      </c>
      <c r="E136" s="91">
        <v>6</v>
      </c>
      <c r="F136" s="91">
        <f t="shared" si="39"/>
        <v>143</v>
      </c>
      <c r="G136" s="92">
        <v>22</v>
      </c>
      <c r="H136" s="93">
        <f t="shared" si="32"/>
        <v>0.15384615384615385</v>
      </c>
      <c r="I136" s="92">
        <v>26</v>
      </c>
      <c r="J136" s="93">
        <f t="shared" si="33"/>
        <v>0.18181818181818182</v>
      </c>
      <c r="K136" s="92">
        <v>33</v>
      </c>
      <c r="L136" s="93">
        <f t="shared" si="34"/>
        <v>0.23076923076923078</v>
      </c>
      <c r="M136" s="92">
        <v>23</v>
      </c>
      <c r="N136" s="93">
        <f t="shared" si="35"/>
        <v>0.16083916083916083</v>
      </c>
      <c r="O136" s="92">
        <v>39</v>
      </c>
      <c r="P136" s="93">
        <f t="shared" si="36"/>
        <v>0.27272727272727271</v>
      </c>
      <c r="Q136" s="94">
        <f t="shared" si="46"/>
        <v>48</v>
      </c>
      <c r="R136" s="95">
        <f t="shared" si="37"/>
        <v>0.33566433566433568</v>
      </c>
      <c r="S136" s="94">
        <f t="shared" si="47"/>
        <v>95</v>
      </c>
      <c r="T136" s="95">
        <f t="shared" si="38"/>
        <v>0.66433566433566438</v>
      </c>
      <c r="U136" s="138" t="str">
        <f>IF(F136='TK_HL-HK'!$C$26,"Đúng","Sai")</f>
        <v>Đúng</v>
      </c>
      <c r="V136" s="5"/>
      <c r="W136" s="5"/>
      <c r="X136" s="5"/>
      <c r="Y136" s="5"/>
      <c r="Z136" s="5"/>
    </row>
    <row r="137" spans="1:26" ht="15" customHeight="1" x14ac:dyDescent="0.2">
      <c r="A137" s="260"/>
      <c r="B137" s="260"/>
      <c r="C137" s="260"/>
      <c r="D137" s="260"/>
      <c r="E137" s="91">
        <v>7</v>
      </c>
      <c r="F137" s="91">
        <f t="shared" si="39"/>
        <v>145</v>
      </c>
      <c r="G137" s="92">
        <v>24</v>
      </c>
      <c r="H137" s="93">
        <f t="shared" si="32"/>
        <v>0.16551724137931034</v>
      </c>
      <c r="I137" s="92">
        <v>23</v>
      </c>
      <c r="J137" s="93">
        <f t="shared" si="33"/>
        <v>0.15862068965517243</v>
      </c>
      <c r="K137" s="92">
        <v>29</v>
      </c>
      <c r="L137" s="93">
        <f t="shared" si="34"/>
        <v>0.2</v>
      </c>
      <c r="M137" s="92">
        <v>19</v>
      </c>
      <c r="N137" s="93">
        <f t="shared" si="35"/>
        <v>0.1310344827586207</v>
      </c>
      <c r="O137" s="92">
        <v>50</v>
      </c>
      <c r="P137" s="93">
        <f t="shared" si="36"/>
        <v>0.34482758620689657</v>
      </c>
      <c r="Q137" s="94">
        <f t="shared" si="46"/>
        <v>47</v>
      </c>
      <c r="R137" s="95">
        <f t="shared" si="37"/>
        <v>0.32413793103448274</v>
      </c>
      <c r="S137" s="94">
        <f t="shared" si="47"/>
        <v>98</v>
      </c>
      <c r="T137" s="95">
        <f t="shared" si="38"/>
        <v>0.67586206896551726</v>
      </c>
      <c r="U137" s="138" t="str">
        <f>IF(F137='TK_HL-HK'!$C$27,"Đúng","Sai")</f>
        <v>Đúng</v>
      </c>
      <c r="V137" s="5"/>
      <c r="W137" s="5"/>
      <c r="X137" s="5"/>
      <c r="Y137" s="5"/>
      <c r="Z137" s="5"/>
    </row>
    <row r="138" spans="1:26" ht="15" customHeight="1" x14ac:dyDescent="0.2">
      <c r="A138" s="260"/>
      <c r="B138" s="260"/>
      <c r="C138" s="260"/>
      <c r="D138" s="260"/>
      <c r="E138" s="91">
        <v>8</v>
      </c>
      <c r="F138" s="91">
        <f t="shared" si="39"/>
        <v>100</v>
      </c>
      <c r="G138" s="92">
        <v>7</v>
      </c>
      <c r="H138" s="93">
        <f t="shared" si="32"/>
        <v>7.0000000000000007E-2</v>
      </c>
      <c r="I138" s="92">
        <v>9</v>
      </c>
      <c r="J138" s="93">
        <f t="shared" si="33"/>
        <v>0.09</v>
      </c>
      <c r="K138" s="92">
        <v>18</v>
      </c>
      <c r="L138" s="93">
        <f t="shared" si="34"/>
        <v>0.18</v>
      </c>
      <c r="M138" s="92">
        <v>13</v>
      </c>
      <c r="N138" s="93">
        <f t="shared" si="35"/>
        <v>0.13</v>
      </c>
      <c r="O138" s="92">
        <v>53</v>
      </c>
      <c r="P138" s="93">
        <f t="shared" si="36"/>
        <v>0.53</v>
      </c>
      <c r="Q138" s="94">
        <f t="shared" si="46"/>
        <v>16</v>
      </c>
      <c r="R138" s="95">
        <f t="shared" si="37"/>
        <v>0.16</v>
      </c>
      <c r="S138" s="94">
        <f t="shared" si="47"/>
        <v>84</v>
      </c>
      <c r="T138" s="95">
        <f t="shared" si="38"/>
        <v>0.84</v>
      </c>
      <c r="U138" s="138" t="str">
        <f>IF(F138='TK_HL-HK'!$C$28,"Đúng","Sai")</f>
        <v>Đúng</v>
      </c>
      <c r="V138" s="5"/>
      <c r="W138" s="5"/>
      <c r="X138" s="5"/>
      <c r="Y138" s="5"/>
      <c r="Z138" s="5"/>
    </row>
    <row r="139" spans="1:26" ht="15" customHeight="1" x14ac:dyDescent="0.2">
      <c r="A139" s="260"/>
      <c r="B139" s="260"/>
      <c r="C139" s="260"/>
      <c r="D139" s="260"/>
      <c r="E139" s="91">
        <v>9</v>
      </c>
      <c r="F139" s="91">
        <f t="shared" si="39"/>
        <v>98</v>
      </c>
      <c r="G139" s="92">
        <v>2</v>
      </c>
      <c r="H139" s="93">
        <f t="shared" si="32"/>
        <v>2.0408163265306121E-2</v>
      </c>
      <c r="I139" s="92">
        <v>17</v>
      </c>
      <c r="J139" s="93">
        <f t="shared" si="33"/>
        <v>0.17346938775510204</v>
      </c>
      <c r="K139" s="92">
        <v>16</v>
      </c>
      <c r="L139" s="93">
        <f t="shared" si="34"/>
        <v>0.16326530612244897</v>
      </c>
      <c r="M139" s="92">
        <v>12</v>
      </c>
      <c r="N139" s="93">
        <f t="shared" si="35"/>
        <v>0.12244897959183673</v>
      </c>
      <c r="O139" s="92">
        <v>51</v>
      </c>
      <c r="P139" s="93">
        <f t="shared" si="36"/>
        <v>0.52040816326530615</v>
      </c>
      <c r="Q139" s="94">
        <f t="shared" si="46"/>
        <v>19</v>
      </c>
      <c r="R139" s="95">
        <f t="shared" si="37"/>
        <v>0.19387755102040816</v>
      </c>
      <c r="S139" s="94">
        <f t="shared" si="47"/>
        <v>79</v>
      </c>
      <c r="T139" s="95">
        <f t="shared" si="38"/>
        <v>0.80612244897959184</v>
      </c>
      <c r="U139" s="138" t="str">
        <f>IF(F139='TK_HL-HK'!$C$29,"Đúng","Sai")</f>
        <v>Đúng</v>
      </c>
      <c r="V139" s="5"/>
      <c r="W139" s="5"/>
      <c r="X139" s="5"/>
      <c r="Y139" s="5"/>
      <c r="Z139" s="5"/>
    </row>
    <row r="140" spans="1:26" ht="15" customHeight="1" x14ac:dyDescent="0.2">
      <c r="A140" s="260"/>
      <c r="B140" s="260"/>
      <c r="C140" s="261"/>
      <c r="D140" s="261"/>
      <c r="E140" s="88" t="s">
        <v>66</v>
      </c>
      <c r="F140" s="88">
        <f>G140+I140+K140+M140+O140</f>
        <v>486</v>
      </c>
      <c r="G140" s="89">
        <f>SUM(G136:G139)</f>
        <v>55</v>
      </c>
      <c r="H140" s="97">
        <f t="shared" si="32"/>
        <v>0.11316872427983539</v>
      </c>
      <c r="I140" s="89">
        <f>SUM(I136:I139)</f>
        <v>75</v>
      </c>
      <c r="J140" s="97">
        <f t="shared" si="33"/>
        <v>0.15432098765432098</v>
      </c>
      <c r="K140" s="89">
        <f>SUM(K136:K139)</f>
        <v>96</v>
      </c>
      <c r="L140" s="97">
        <f t="shared" si="34"/>
        <v>0.19753086419753085</v>
      </c>
      <c r="M140" s="89">
        <f>SUM(M136:M139)</f>
        <v>67</v>
      </c>
      <c r="N140" s="97">
        <f t="shared" si="35"/>
        <v>0.13786008230452676</v>
      </c>
      <c r="O140" s="89">
        <f>SUM(O136:O139)</f>
        <v>193</v>
      </c>
      <c r="P140" s="96">
        <f t="shared" si="36"/>
        <v>0.39711934156378603</v>
      </c>
      <c r="Q140" s="89">
        <f t="shared" si="46"/>
        <v>130</v>
      </c>
      <c r="R140" s="97">
        <f t="shared" si="37"/>
        <v>0.26748971193415638</v>
      </c>
      <c r="S140" s="89">
        <f t="shared" si="47"/>
        <v>356</v>
      </c>
      <c r="T140" s="97">
        <f t="shared" si="38"/>
        <v>0.73251028806584362</v>
      </c>
      <c r="U140" s="138" t="str">
        <f>IF(F140='TK_HL-HK'!$C$30,"Đúng","Sai")</f>
        <v>Đúng</v>
      </c>
      <c r="V140" s="5"/>
      <c r="W140" s="5"/>
      <c r="X140" s="5"/>
      <c r="Y140" s="5"/>
      <c r="Z140" s="5"/>
    </row>
    <row r="141" spans="1:26" ht="15" customHeight="1" x14ac:dyDescent="0.2">
      <c r="A141" s="260"/>
      <c r="B141" s="260"/>
      <c r="C141" s="262">
        <v>6</v>
      </c>
      <c r="D141" s="259" t="s">
        <v>69</v>
      </c>
      <c r="E141" s="91">
        <v>6</v>
      </c>
      <c r="F141" s="91">
        <f t="shared" si="39"/>
        <v>143</v>
      </c>
      <c r="G141" s="92">
        <v>0</v>
      </c>
      <c r="H141" s="93">
        <f t="shared" si="32"/>
        <v>0</v>
      </c>
      <c r="I141" s="92">
        <v>1</v>
      </c>
      <c r="J141" s="93">
        <f t="shared" si="33"/>
        <v>6.993006993006993E-3</v>
      </c>
      <c r="K141" s="92">
        <v>8</v>
      </c>
      <c r="L141" s="93">
        <f t="shared" si="34"/>
        <v>5.5944055944055944E-2</v>
      </c>
      <c r="M141" s="92">
        <v>23</v>
      </c>
      <c r="N141" s="93">
        <f t="shared" si="35"/>
        <v>0.16083916083916083</v>
      </c>
      <c r="O141" s="92">
        <v>111</v>
      </c>
      <c r="P141" s="93">
        <f t="shared" si="36"/>
        <v>0.77622377622377625</v>
      </c>
      <c r="Q141" s="94">
        <f t="shared" ref="Q141:Q150" si="48">G141+I141</f>
        <v>1</v>
      </c>
      <c r="R141" s="95">
        <f t="shared" si="37"/>
        <v>6.993006993006993E-3</v>
      </c>
      <c r="S141" s="94">
        <f t="shared" ref="S141:S150" si="49">K141+M141+O141</f>
        <v>142</v>
      </c>
      <c r="T141" s="95">
        <f t="shared" si="38"/>
        <v>0.99300699300699302</v>
      </c>
      <c r="U141" s="138" t="str">
        <f>IF(F141='TK_HL-HK'!$C$26,"Đúng","Sai")</f>
        <v>Đúng</v>
      </c>
      <c r="V141" s="53"/>
      <c r="W141" s="53" t="s">
        <v>72</v>
      </c>
      <c r="X141" s="53"/>
      <c r="Y141" s="53"/>
      <c r="Z141" s="53"/>
    </row>
    <row r="142" spans="1:26" ht="15" customHeight="1" x14ac:dyDescent="0.2">
      <c r="A142" s="260"/>
      <c r="B142" s="260"/>
      <c r="C142" s="260"/>
      <c r="D142" s="260"/>
      <c r="E142" s="91">
        <v>7</v>
      </c>
      <c r="F142" s="91">
        <f t="shared" si="39"/>
        <v>145</v>
      </c>
      <c r="G142" s="92">
        <v>0</v>
      </c>
      <c r="H142" s="93">
        <f t="shared" si="32"/>
        <v>0</v>
      </c>
      <c r="I142" s="92">
        <v>5</v>
      </c>
      <c r="J142" s="93">
        <f t="shared" si="33"/>
        <v>3.4482758620689655E-2</v>
      </c>
      <c r="K142" s="92">
        <v>8</v>
      </c>
      <c r="L142" s="93">
        <f t="shared" si="34"/>
        <v>5.5172413793103448E-2</v>
      </c>
      <c r="M142" s="92">
        <v>29</v>
      </c>
      <c r="N142" s="93">
        <f t="shared" si="35"/>
        <v>0.2</v>
      </c>
      <c r="O142" s="92">
        <v>103</v>
      </c>
      <c r="P142" s="93">
        <f t="shared" si="36"/>
        <v>0.71034482758620687</v>
      </c>
      <c r="Q142" s="94">
        <f t="shared" si="48"/>
        <v>5</v>
      </c>
      <c r="R142" s="95">
        <f t="shared" si="37"/>
        <v>3.4482758620689655E-2</v>
      </c>
      <c r="S142" s="94">
        <f t="shared" si="49"/>
        <v>140</v>
      </c>
      <c r="T142" s="95">
        <f t="shared" si="38"/>
        <v>0.96551724137931039</v>
      </c>
      <c r="U142" s="138" t="str">
        <f>IF(F142='TK_HL-HK'!$C$27,"Đúng","Sai")</f>
        <v>Đúng</v>
      </c>
      <c r="V142" s="53"/>
      <c r="W142" s="53"/>
      <c r="X142" s="53"/>
      <c r="Y142" s="53"/>
      <c r="Z142" s="53"/>
    </row>
    <row r="143" spans="1:26" ht="15" customHeight="1" x14ac:dyDescent="0.2">
      <c r="A143" s="260"/>
      <c r="B143" s="260"/>
      <c r="C143" s="260"/>
      <c r="D143" s="260"/>
      <c r="E143" s="91">
        <v>8</v>
      </c>
      <c r="F143" s="91">
        <f t="shared" si="39"/>
        <v>100</v>
      </c>
      <c r="G143" s="92">
        <v>0</v>
      </c>
      <c r="H143" s="93">
        <f t="shared" si="32"/>
        <v>0</v>
      </c>
      <c r="I143" s="92">
        <v>1</v>
      </c>
      <c r="J143" s="93">
        <f t="shared" si="33"/>
        <v>0.01</v>
      </c>
      <c r="K143" s="92">
        <v>8</v>
      </c>
      <c r="L143" s="93">
        <f t="shared" si="34"/>
        <v>0.08</v>
      </c>
      <c r="M143" s="92">
        <v>18</v>
      </c>
      <c r="N143" s="93">
        <f t="shared" si="35"/>
        <v>0.18</v>
      </c>
      <c r="O143" s="92">
        <v>73</v>
      </c>
      <c r="P143" s="93">
        <f t="shared" si="36"/>
        <v>0.73</v>
      </c>
      <c r="Q143" s="94">
        <f t="shared" si="48"/>
        <v>1</v>
      </c>
      <c r="R143" s="95">
        <f t="shared" si="37"/>
        <v>0.01</v>
      </c>
      <c r="S143" s="94">
        <f t="shared" si="49"/>
        <v>99</v>
      </c>
      <c r="T143" s="95">
        <f t="shared" si="38"/>
        <v>0.99</v>
      </c>
      <c r="U143" s="138" t="str">
        <f>IF(F143='TK_HL-HK'!$C$28,"Đúng","Sai")</f>
        <v>Đúng</v>
      </c>
      <c r="V143" s="53"/>
      <c r="W143" s="53"/>
      <c r="X143" s="53"/>
      <c r="Y143" s="53"/>
      <c r="Z143" s="53"/>
    </row>
    <row r="144" spans="1:26" ht="15" customHeight="1" x14ac:dyDescent="0.2">
      <c r="A144" s="260"/>
      <c r="B144" s="260"/>
      <c r="C144" s="260"/>
      <c r="D144" s="260"/>
      <c r="E144" s="91">
        <v>9</v>
      </c>
      <c r="F144" s="91">
        <f t="shared" ref="F144" si="50">G144+I144+K144+M144+O144</f>
        <v>98</v>
      </c>
      <c r="G144" s="92">
        <v>0</v>
      </c>
      <c r="H144" s="93">
        <f t="shared" si="32"/>
        <v>0</v>
      </c>
      <c r="I144" s="92">
        <v>1</v>
      </c>
      <c r="J144" s="93">
        <f t="shared" si="33"/>
        <v>1.020408163265306E-2</v>
      </c>
      <c r="K144" s="92">
        <v>22</v>
      </c>
      <c r="L144" s="93">
        <f t="shared" si="34"/>
        <v>0.22448979591836735</v>
      </c>
      <c r="M144" s="92">
        <v>31</v>
      </c>
      <c r="N144" s="93">
        <f t="shared" si="35"/>
        <v>0.31632653061224492</v>
      </c>
      <c r="O144" s="92">
        <v>44</v>
      </c>
      <c r="P144" s="93">
        <f t="shared" si="36"/>
        <v>0.44897959183673469</v>
      </c>
      <c r="Q144" s="94">
        <f t="shared" si="48"/>
        <v>1</v>
      </c>
      <c r="R144" s="95">
        <f t="shared" si="37"/>
        <v>1.020408163265306E-2</v>
      </c>
      <c r="S144" s="94">
        <f t="shared" si="49"/>
        <v>97</v>
      </c>
      <c r="T144" s="95">
        <f t="shared" si="38"/>
        <v>0.98979591836734693</v>
      </c>
      <c r="U144" s="138" t="str">
        <f>IF(F144='TK_HL-HK'!$C$29,"Đúng","Sai")</f>
        <v>Đúng</v>
      </c>
      <c r="V144" s="5"/>
      <c r="W144" s="5"/>
      <c r="X144" s="5"/>
      <c r="Y144" s="5"/>
      <c r="Z144" s="5"/>
    </row>
    <row r="145" spans="1:26" ht="15" customHeight="1" x14ac:dyDescent="0.2">
      <c r="A145" s="260"/>
      <c r="B145" s="260"/>
      <c r="C145" s="261"/>
      <c r="D145" s="261"/>
      <c r="E145" s="88" t="s">
        <v>66</v>
      </c>
      <c r="F145" s="88">
        <f>G145+I145+K145+M145+O145</f>
        <v>486</v>
      </c>
      <c r="G145" s="89">
        <f>SUM(G141:G144)</f>
        <v>0</v>
      </c>
      <c r="H145" s="97">
        <f t="shared" si="32"/>
        <v>0</v>
      </c>
      <c r="I145" s="89">
        <f>SUM(I141:I144)</f>
        <v>8</v>
      </c>
      <c r="J145" s="97">
        <f t="shared" si="33"/>
        <v>1.646090534979424E-2</v>
      </c>
      <c r="K145" s="89">
        <f>SUM(K141:K144)</f>
        <v>46</v>
      </c>
      <c r="L145" s="97">
        <f t="shared" si="34"/>
        <v>9.4650205761316872E-2</v>
      </c>
      <c r="M145" s="89">
        <f>SUM(M141:M144)</f>
        <v>101</v>
      </c>
      <c r="N145" s="97">
        <f t="shared" si="35"/>
        <v>0.20781893004115226</v>
      </c>
      <c r="O145" s="89">
        <f>SUM(O141:O144)</f>
        <v>331</v>
      </c>
      <c r="P145" s="96">
        <f t="shared" si="36"/>
        <v>0.68106995884773658</v>
      </c>
      <c r="Q145" s="89">
        <f t="shared" si="48"/>
        <v>8</v>
      </c>
      <c r="R145" s="97">
        <f t="shared" si="37"/>
        <v>1.646090534979424E-2</v>
      </c>
      <c r="S145" s="89">
        <f t="shared" si="49"/>
        <v>478</v>
      </c>
      <c r="T145" s="97">
        <f t="shared" si="38"/>
        <v>0.98353909465020573</v>
      </c>
      <c r="U145" s="138" t="str">
        <f>IF(F145='TK_HL-HK'!$C$30,"Đúng","Sai")</f>
        <v>Đúng</v>
      </c>
      <c r="V145" s="5"/>
      <c r="W145" s="5"/>
      <c r="X145" s="5"/>
      <c r="Y145" s="5"/>
      <c r="Z145" s="5"/>
    </row>
    <row r="146" spans="1:26" ht="15" customHeight="1" x14ac:dyDescent="0.2">
      <c r="A146" s="260"/>
      <c r="B146" s="260"/>
      <c r="C146" s="262">
        <v>7</v>
      </c>
      <c r="D146" s="262" t="s">
        <v>70</v>
      </c>
      <c r="E146" s="91">
        <v>6</v>
      </c>
      <c r="F146" s="91">
        <f t="shared" ref="F146:F149" si="51">G146+I146+K146+M146+O146</f>
        <v>143</v>
      </c>
      <c r="G146" s="92">
        <v>5</v>
      </c>
      <c r="H146" s="93">
        <f t="shared" si="32"/>
        <v>3.4965034965034968E-2</v>
      </c>
      <c r="I146" s="92">
        <v>15</v>
      </c>
      <c r="J146" s="93">
        <f t="shared" si="33"/>
        <v>0.1048951048951049</v>
      </c>
      <c r="K146" s="92">
        <v>23</v>
      </c>
      <c r="L146" s="93">
        <f t="shared" si="34"/>
        <v>0.16083916083916083</v>
      </c>
      <c r="M146" s="92">
        <v>34</v>
      </c>
      <c r="N146" s="93">
        <f t="shared" si="35"/>
        <v>0.23776223776223776</v>
      </c>
      <c r="O146" s="92">
        <v>66</v>
      </c>
      <c r="P146" s="93">
        <f t="shared" si="36"/>
        <v>0.46153846153846156</v>
      </c>
      <c r="Q146" s="94">
        <f t="shared" si="48"/>
        <v>20</v>
      </c>
      <c r="R146" s="95">
        <f t="shared" si="37"/>
        <v>0.13986013986013987</v>
      </c>
      <c r="S146" s="94">
        <f t="shared" si="49"/>
        <v>123</v>
      </c>
      <c r="T146" s="95">
        <f t="shared" si="38"/>
        <v>0.8601398601398601</v>
      </c>
      <c r="U146" s="138" t="str">
        <f>IF(F146='TK_HL-HK'!$C$26,"Đúng","Sai")</f>
        <v>Đúng</v>
      </c>
      <c r="V146" s="5"/>
      <c r="W146" s="5"/>
      <c r="X146" s="5"/>
      <c r="Y146" s="5"/>
      <c r="Z146" s="5"/>
    </row>
    <row r="147" spans="1:26" ht="15" customHeight="1" x14ac:dyDescent="0.2">
      <c r="A147" s="260"/>
      <c r="B147" s="260"/>
      <c r="C147" s="260"/>
      <c r="D147" s="260"/>
      <c r="E147" s="91">
        <v>7</v>
      </c>
      <c r="F147" s="91">
        <f t="shared" si="51"/>
        <v>145</v>
      </c>
      <c r="G147" s="92">
        <v>16</v>
      </c>
      <c r="H147" s="93">
        <f t="shared" si="32"/>
        <v>0.1103448275862069</v>
      </c>
      <c r="I147" s="92">
        <v>9</v>
      </c>
      <c r="J147" s="93">
        <f t="shared" si="33"/>
        <v>6.2068965517241378E-2</v>
      </c>
      <c r="K147" s="92">
        <v>35</v>
      </c>
      <c r="L147" s="93">
        <f t="shared" si="34"/>
        <v>0.2413793103448276</v>
      </c>
      <c r="M147" s="92">
        <v>21</v>
      </c>
      <c r="N147" s="93">
        <f t="shared" si="35"/>
        <v>0.14482758620689656</v>
      </c>
      <c r="O147" s="92">
        <v>64</v>
      </c>
      <c r="P147" s="93">
        <f t="shared" si="36"/>
        <v>0.44137931034482758</v>
      </c>
      <c r="Q147" s="94">
        <f t="shared" si="48"/>
        <v>25</v>
      </c>
      <c r="R147" s="95">
        <f t="shared" si="37"/>
        <v>0.17241379310344829</v>
      </c>
      <c r="S147" s="94">
        <f t="shared" si="49"/>
        <v>120</v>
      </c>
      <c r="T147" s="95">
        <f t="shared" si="38"/>
        <v>0.82758620689655171</v>
      </c>
      <c r="U147" s="138" t="str">
        <f>IF(F147='TK_HL-HK'!$C$27,"Đúng","Sai")</f>
        <v>Đúng</v>
      </c>
      <c r="V147" s="5"/>
      <c r="W147" s="5"/>
      <c r="X147" s="5"/>
      <c r="Y147" s="5"/>
      <c r="Z147" s="5"/>
    </row>
    <row r="148" spans="1:26" ht="15" customHeight="1" x14ac:dyDescent="0.2">
      <c r="A148" s="260"/>
      <c r="B148" s="260"/>
      <c r="C148" s="260"/>
      <c r="D148" s="260"/>
      <c r="E148" s="91">
        <v>8</v>
      </c>
      <c r="F148" s="91">
        <f t="shared" si="51"/>
        <v>100</v>
      </c>
      <c r="G148" s="92">
        <v>0</v>
      </c>
      <c r="H148" s="93">
        <f t="shared" si="32"/>
        <v>0</v>
      </c>
      <c r="I148" s="92">
        <v>4</v>
      </c>
      <c r="J148" s="93">
        <f t="shared" si="33"/>
        <v>0.04</v>
      </c>
      <c r="K148" s="92">
        <v>17</v>
      </c>
      <c r="L148" s="93">
        <f t="shared" si="34"/>
        <v>0.17</v>
      </c>
      <c r="M148" s="92">
        <v>30</v>
      </c>
      <c r="N148" s="93">
        <f t="shared" si="35"/>
        <v>0.3</v>
      </c>
      <c r="O148" s="92">
        <v>49</v>
      </c>
      <c r="P148" s="93">
        <f t="shared" si="36"/>
        <v>0.49</v>
      </c>
      <c r="Q148" s="94">
        <f t="shared" si="48"/>
        <v>4</v>
      </c>
      <c r="R148" s="95">
        <f t="shared" si="37"/>
        <v>0.04</v>
      </c>
      <c r="S148" s="94">
        <f t="shared" si="49"/>
        <v>96</v>
      </c>
      <c r="T148" s="95">
        <f t="shared" si="38"/>
        <v>0.96</v>
      </c>
      <c r="U148" s="138" t="str">
        <f>IF(F148='TK_HL-HK'!$C$28,"Đúng","Sai")</f>
        <v>Đúng</v>
      </c>
      <c r="V148" s="5"/>
      <c r="W148" s="5"/>
      <c r="X148" s="5"/>
      <c r="Y148" s="5"/>
      <c r="Z148" s="5"/>
    </row>
    <row r="149" spans="1:26" ht="15" customHeight="1" x14ac:dyDescent="0.2">
      <c r="A149" s="260"/>
      <c r="B149" s="260"/>
      <c r="C149" s="260"/>
      <c r="D149" s="260"/>
      <c r="E149" s="91">
        <v>9</v>
      </c>
      <c r="F149" s="91">
        <f t="shared" si="51"/>
        <v>98</v>
      </c>
      <c r="G149" s="92">
        <v>3</v>
      </c>
      <c r="H149" s="93">
        <f t="shared" si="32"/>
        <v>3.0612244897959183E-2</v>
      </c>
      <c r="I149" s="92">
        <v>14</v>
      </c>
      <c r="J149" s="93">
        <f t="shared" si="33"/>
        <v>0.14285714285714285</v>
      </c>
      <c r="K149" s="92">
        <v>25</v>
      </c>
      <c r="L149" s="93">
        <f t="shared" si="34"/>
        <v>0.25510204081632654</v>
      </c>
      <c r="M149" s="92">
        <v>17</v>
      </c>
      <c r="N149" s="93">
        <f t="shared" si="35"/>
        <v>0.17346938775510204</v>
      </c>
      <c r="O149" s="92">
        <v>39</v>
      </c>
      <c r="P149" s="93">
        <f t="shared" si="36"/>
        <v>0.39795918367346939</v>
      </c>
      <c r="Q149" s="94">
        <f t="shared" si="48"/>
        <v>17</v>
      </c>
      <c r="R149" s="95">
        <f t="shared" si="37"/>
        <v>0.17346938775510204</v>
      </c>
      <c r="S149" s="94">
        <f t="shared" si="49"/>
        <v>81</v>
      </c>
      <c r="T149" s="95">
        <f t="shared" si="38"/>
        <v>0.82653061224489799</v>
      </c>
      <c r="U149" s="138" t="str">
        <f>IF(F149='TK_HL-HK'!$C$29,"Đúng","Sai")</f>
        <v>Đúng</v>
      </c>
      <c r="V149" s="5"/>
      <c r="W149" s="5"/>
      <c r="X149" s="5"/>
      <c r="Y149" s="5"/>
      <c r="Z149" s="5"/>
    </row>
    <row r="150" spans="1:26" ht="15" customHeight="1" x14ac:dyDescent="0.2">
      <c r="A150" s="260"/>
      <c r="B150" s="260"/>
      <c r="C150" s="261"/>
      <c r="D150" s="261"/>
      <c r="E150" s="88" t="s">
        <v>66</v>
      </c>
      <c r="F150" s="88">
        <f>G150+I150+K150+M150+O150</f>
        <v>486</v>
      </c>
      <c r="G150" s="89">
        <f>SUM(G146:G149)</f>
        <v>24</v>
      </c>
      <c r="H150" s="97">
        <f t="shared" si="32"/>
        <v>4.9382716049382713E-2</v>
      </c>
      <c r="I150" s="89">
        <f>SUM(I146:I149)</f>
        <v>42</v>
      </c>
      <c r="J150" s="97">
        <f t="shared" si="33"/>
        <v>8.6419753086419748E-2</v>
      </c>
      <c r="K150" s="89">
        <f>SUM(K146:K149)</f>
        <v>100</v>
      </c>
      <c r="L150" s="97">
        <f t="shared" si="34"/>
        <v>0.20576131687242799</v>
      </c>
      <c r="M150" s="89">
        <f>SUM(M146:M149)</f>
        <v>102</v>
      </c>
      <c r="N150" s="97">
        <f t="shared" si="35"/>
        <v>0.20987654320987653</v>
      </c>
      <c r="O150" s="89">
        <f>SUM(O146:O149)</f>
        <v>218</v>
      </c>
      <c r="P150" s="96">
        <f t="shared" si="36"/>
        <v>0.44855967078189302</v>
      </c>
      <c r="Q150" s="89">
        <f t="shared" si="48"/>
        <v>66</v>
      </c>
      <c r="R150" s="97">
        <f t="shared" si="37"/>
        <v>0.13580246913580246</v>
      </c>
      <c r="S150" s="89">
        <f t="shared" si="49"/>
        <v>420</v>
      </c>
      <c r="T150" s="97">
        <f t="shared" si="38"/>
        <v>0.86419753086419748</v>
      </c>
      <c r="U150" s="138" t="str">
        <f>IF(F150='TK_HL-HK'!$C$30,"Đúng","Sai")</f>
        <v>Đúng</v>
      </c>
      <c r="V150" s="5"/>
      <c r="W150" s="5"/>
      <c r="X150" s="5"/>
      <c r="Y150" s="5"/>
      <c r="Z150" s="5"/>
    </row>
    <row r="151" spans="1:26" ht="15" customHeight="1" x14ac:dyDescent="0.2">
      <c r="A151" s="260"/>
      <c r="B151" s="260"/>
      <c r="C151" s="262">
        <v>8</v>
      </c>
      <c r="D151" s="259" t="s">
        <v>71</v>
      </c>
      <c r="E151" s="91">
        <v>6</v>
      </c>
      <c r="F151" s="91">
        <f t="shared" ref="F151:F154" si="52">G151+I151+K151+M151+O151</f>
        <v>143</v>
      </c>
      <c r="G151" s="92">
        <v>15</v>
      </c>
      <c r="H151" s="93">
        <f t="shared" si="32"/>
        <v>0.1048951048951049</v>
      </c>
      <c r="I151" s="92">
        <v>33</v>
      </c>
      <c r="J151" s="93">
        <f t="shared" si="33"/>
        <v>0.23076923076923078</v>
      </c>
      <c r="K151" s="92">
        <v>49</v>
      </c>
      <c r="L151" s="93">
        <f t="shared" si="34"/>
        <v>0.34265734265734266</v>
      </c>
      <c r="M151" s="92">
        <v>24</v>
      </c>
      <c r="N151" s="93">
        <f t="shared" si="35"/>
        <v>0.16783216783216784</v>
      </c>
      <c r="O151" s="92">
        <v>22</v>
      </c>
      <c r="P151" s="93">
        <f t="shared" si="36"/>
        <v>0.15384615384615385</v>
      </c>
      <c r="Q151" s="94">
        <f t="shared" ref="Q151:Q160" si="53">G151+I151</f>
        <v>48</v>
      </c>
      <c r="R151" s="95">
        <f t="shared" si="37"/>
        <v>0.33566433566433568</v>
      </c>
      <c r="S151" s="94">
        <f t="shared" ref="S151:S160" si="54">K151+M151+O151</f>
        <v>95</v>
      </c>
      <c r="T151" s="95">
        <f t="shared" si="38"/>
        <v>0.66433566433566438</v>
      </c>
      <c r="U151" s="138" t="str">
        <f>IF(F151='TK_HL-HK'!$C$26,"Đúng","Sai")</f>
        <v>Đúng</v>
      </c>
      <c r="V151" s="5"/>
      <c r="W151" s="5"/>
      <c r="X151" s="5"/>
      <c r="Y151" s="5"/>
      <c r="Z151" s="5"/>
    </row>
    <row r="152" spans="1:26" ht="15" customHeight="1" x14ac:dyDescent="0.2">
      <c r="A152" s="260"/>
      <c r="B152" s="260"/>
      <c r="C152" s="260"/>
      <c r="D152" s="260"/>
      <c r="E152" s="91">
        <v>7</v>
      </c>
      <c r="F152" s="91">
        <f t="shared" si="52"/>
        <v>145</v>
      </c>
      <c r="G152" s="92">
        <v>15</v>
      </c>
      <c r="H152" s="93">
        <f t="shared" si="32"/>
        <v>0.10344827586206896</v>
      </c>
      <c r="I152" s="92">
        <v>29</v>
      </c>
      <c r="J152" s="93">
        <f t="shared" si="33"/>
        <v>0.2</v>
      </c>
      <c r="K152" s="92">
        <v>40</v>
      </c>
      <c r="L152" s="93">
        <f t="shared" si="34"/>
        <v>0.27586206896551724</v>
      </c>
      <c r="M152" s="92">
        <v>23</v>
      </c>
      <c r="N152" s="93">
        <f t="shared" si="35"/>
        <v>0.15862068965517243</v>
      </c>
      <c r="O152" s="92">
        <v>38</v>
      </c>
      <c r="P152" s="93">
        <f t="shared" si="36"/>
        <v>0.2620689655172414</v>
      </c>
      <c r="Q152" s="94">
        <f t="shared" si="53"/>
        <v>44</v>
      </c>
      <c r="R152" s="95">
        <f t="shared" si="37"/>
        <v>0.30344827586206896</v>
      </c>
      <c r="S152" s="94">
        <f t="shared" si="54"/>
        <v>101</v>
      </c>
      <c r="T152" s="95">
        <f t="shared" si="38"/>
        <v>0.69655172413793098</v>
      </c>
      <c r="U152" s="138" t="str">
        <f>IF(F152='TK_HL-HK'!$C$27,"Đúng","Sai")</f>
        <v>Đúng</v>
      </c>
      <c r="V152" s="5"/>
      <c r="W152" s="5"/>
      <c r="X152" s="5"/>
      <c r="Y152" s="5"/>
      <c r="Z152" s="5"/>
    </row>
    <row r="153" spans="1:26" ht="15" customHeight="1" x14ac:dyDescent="0.2">
      <c r="A153" s="260"/>
      <c r="B153" s="260"/>
      <c r="C153" s="260"/>
      <c r="D153" s="260"/>
      <c r="E153" s="91">
        <v>8</v>
      </c>
      <c r="F153" s="91">
        <f t="shared" si="52"/>
        <v>100</v>
      </c>
      <c r="G153" s="92">
        <v>11</v>
      </c>
      <c r="H153" s="93">
        <f t="shared" si="32"/>
        <v>0.11</v>
      </c>
      <c r="I153" s="92">
        <v>0</v>
      </c>
      <c r="J153" s="93">
        <f t="shared" si="33"/>
        <v>0</v>
      </c>
      <c r="K153" s="92">
        <v>39</v>
      </c>
      <c r="L153" s="93">
        <f t="shared" si="34"/>
        <v>0.39</v>
      </c>
      <c r="M153" s="92">
        <v>16</v>
      </c>
      <c r="N153" s="93">
        <f t="shared" si="35"/>
        <v>0.16</v>
      </c>
      <c r="O153" s="92">
        <v>34</v>
      </c>
      <c r="P153" s="93">
        <f t="shared" si="36"/>
        <v>0.34</v>
      </c>
      <c r="Q153" s="94">
        <f t="shared" si="53"/>
        <v>11</v>
      </c>
      <c r="R153" s="95">
        <f t="shared" si="37"/>
        <v>0.11</v>
      </c>
      <c r="S153" s="94">
        <f t="shared" si="54"/>
        <v>89</v>
      </c>
      <c r="T153" s="95">
        <f t="shared" si="38"/>
        <v>0.89</v>
      </c>
      <c r="U153" s="138" t="str">
        <f>IF(F153='TK_HL-HK'!$C$28,"Đúng","Sai")</f>
        <v>Đúng</v>
      </c>
      <c r="V153" s="5"/>
      <c r="W153" s="5"/>
      <c r="X153" s="5"/>
      <c r="Y153" s="5"/>
      <c r="Z153" s="5"/>
    </row>
    <row r="154" spans="1:26" ht="15" customHeight="1" x14ac:dyDescent="0.2">
      <c r="A154" s="260"/>
      <c r="B154" s="260"/>
      <c r="C154" s="260"/>
      <c r="D154" s="260"/>
      <c r="E154" s="91">
        <v>9</v>
      </c>
      <c r="F154" s="91">
        <f t="shared" si="52"/>
        <v>98</v>
      </c>
      <c r="G154" s="92">
        <v>1</v>
      </c>
      <c r="H154" s="93">
        <f t="shared" si="32"/>
        <v>1.020408163265306E-2</v>
      </c>
      <c r="I154" s="92">
        <v>10</v>
      </c>
      <c r="J154" s="93">
        <f t="shared" si="33"/>
        <v>0.10204081632653061</v>
      </c>
      <c r="K154" s="92">
        <v>33</v>
      </c>
      <c r="L154" s="93">
        <f t="shared" si="34"/>
        <v>0.33673469387755101</v>
      </c>
      <c r="M154" s="92">
        <v>17</v>
      </c>
      <c r="N154" s="93">
        <f t="shared" si="35"/>
        <v>0.17346938775510204</v>
      </c>
      <c r="O154" s="92">
        <v>37</v>
      </c>
      <c r="P154" s="93">
        <f t="shared" si="36"/>
        <v>0.37755102040816324</v>
      </c>
      <c r="Q154" s="94">
        <f t="shared" si="53"/>
        <v>11</v>
      </c>
      <c r="R154" s="95">
        <f t="shared" si="37"/>
        <v>0.11224489795918367</v>
      </c>
      <c r="S154" s="94">
        <f t="shared" si="54"/>
        <v>87</v>
      </c>
      <c r="T154" s="95">
        <f t="shared" si="38"/>
        <v>0.88775510204081631</v>
      </c>
      <c r="U154" s="138" t="str">
        <f>IF(F154='TK_HL-HK'!$C$29,"Đúng","Sai")</f>
        <v>Đúng</v>
      </c>
      <c r="V154" s="5"/>
      <c r="W154" s="5"/>
      <c r="X154" s="5"/>
      <c r="Y154" s="5"/>
      <c r="Z154" s="5"/>
    </row>
    <row r="155" spans="1:26" ht="15" customHeight="1" x14ac:dyDescent="0.2">
      <c r="A155" s="261"/>
      <c r="B155" s="261"/>
      <c r="C155" s="261"/>
      <c r="D155" s="261"/>
      <c r="E155" s="88" t="s">
        <v>66</v>
      </c>
      <c r="F155" s="88">
        <f>G155+I155+K155+M155+O155</f>
        <v>486</v>
      </c>
      <c r="G155" s="89">
        <f>SUM(G151:G154)</f>
        <v>42</v>
      </c>
      <c r="H155" s="97">
        <f t="shared" si="32"/>
        <v>8.6419753086419748E-2</v>
      </c>
      <c r="I155" s="89">
        <f>SUM(I151:I154)</f>
        <v>72</v>
      </c>
      <c r="J155" s="97">
        <f t="shared" si="33"/>
        <v>0.14814814814814814</v>
      </c>
      <c r="K155" s="89">
        <f>SUM(K151:K154)</f>
        <v>161</v>
      </c>
      <c r="L155" s="97">
        <f t="shared" si="34"/>
        <v>0.33127572016460904</v>
      </c>
      <c r="M155" s="89">
        <v>80</v>
      </c>
      <c r="N155" s="97">
        <f t="shared" si="35"/>
        <v>0.16460905349794239</v>
      </c>
      <c r="O155" s="89">
        <f>SUM(O151:O154)</f>
        <v>131</v>
      </c>
      <c r="P155" s="96">
        <f t="shared" si="36"/>
        <v>0.26954732510288065</v>
      </c>
      <c r="Q155" s="89">
        <f t="shared" si="53"/>
        <v>114</v>
      </c>
      <c r="R155" s="97">
        <f t="shared" si="37"/>
        <v>0.23456790123456789</v>
      </c>
      <c r="S155" s="89">
        <f t="shared" si="54"/>
        <v>372</v>
      </c>
      <c r="T155" s="97">
        <f t="shared" si="38"/>
        <v>0.76543209876543206</v>
      </c>
      <c r="U155" s="138" t="str">
        <f>IF(F155='TK_HL-HK'!$C$30,"Đúng","Sai")</f>
        <v>Đúng</v>
      </c>
      <c r="V155" s="5"/>
      <c r="W155" s="5"/>
      <c r="X155" s="5"/>
      <c r="Y155" s="5"/>
      <c r="Z155" s="5"/>
    </row>
    <row r="156" spans="1:26" ht="15" customHeight="1" x14ac:dyDescent="0.2">
      <c r="A156" s="263">
        <v>6</v>
      </c>
      <c r="B156" s="264" t="s">
        <v>32</v>
      </c>
      <c r="C156" s="262">
        <v>1</v>
      </c>
      <c r="D156" s="259" t="s">
        <v>65</v>
      </c>
      <c r="E156" s="91">
        <v>6</v>
      </c>
      <c r="F156" s="91">
        <f t="shared" ref="F156:F185" si="55">G156+I156+K156+M156+O156</f>
        <v>88</v>
      </c>
      <c r="G156" s="92">
        <v>1</v>
      </c>
      <c r="H156" s="93">
        <f t="shared" si="32"/>
        <v>1.1363636363636364E-2</v>
      </c>
      <c r="I156" s="92">
        <v>3</v>
      </c>
      <c r="J156" s="93">
        <f t="shared" si="33"/>
        <v>3.4090909090909088E-2</v>
      </c>
      <c r="K156" s="92">
        <v>15</v>
      </c>
      <c r="L156" s="93">
        <f t="shared" si="34"/>
        <v>0.17045454545454544</v>
      </c>
      <c r="M156" s="92">
        <v>29</v>
      </c>
      <c r="N156" s="93">
        <f t="shared" si="35"/>
        <v>0.32954545454545453</v>
      </c>
      <c r="O156" s="92">
        <v>40</v>
      </c>
      <c r="P156" s="93">
        <f t="shared" si="36"/>
        <v>0.45454545454545453</v>
      </c>
      <c r="Q156" s="94">
        <f t="shared" si="53"/>
        <v>4</v>
      </c>
      <c r="R156" s="95">
        <f t="shared" si="37"/>
        <v>4.5454545454545456E-2</v>
      </c>
      <c r="S156" s="94">
        <f t="shared" si="54"/>
        <v>84</v>
      </c>
      <c r="T156" s="95">
        <f t="shared" si="38"/>
        <v>0.95454545454545459</v>
      </c>
      <c r="U156" s="138" t="str">
        <f>IF(F156='TK_HL-HK'!$C$31,"Đúng","Sai")</f>
        <v>Đúng</v>
      </c>
      <c r="V156" s="5"/>
      <c r="W156" s="5"/>
      <c r="X156" s="5"/>
      <c r="Y156" s="5"/>
      <c r="Z156" s="5"/>
    </row>
    <row r="157" spans="1:26" ht="15" customHeight="1" x14ac:dyDescent="0.2">
      <c r="A157" s="260"/>
      <c r="B157" s="260"/>
      <c r="C157" s="260"/>
      <c r="D157" s="260"/>
      <c r="E157" s="91">
        <v>7</v>
      </c>
      <c r="F157" s="91">
        <f t="shared" si="55"/>
        <v>99</v>
      </c>
      <c r="G157" s="92">
        <v>3</v>
      </c>
      <c r="H157" s="93">
        <f t="shared" si="32"/>
        <v>3.0303030303030304E-2</v>
      </c>
      <c r="I157" s="92">
        <v>11</v>
      </c>
      <c r="J157" s="93">
        <f t="shared" si="33"/>
        <v>0.1111111111111111</v>
      </c>
      <c r="K157" s="92">
        <v>23</v>
      </c>
      <c r="L157" s="93">
        <f t="shared" si="34"/>
        <v>0.23232323232323232</v>
      </c>
      <c r="M157" s="92">
        <v>29</v>
      </c>
      <c r="N157" s="93">
        <f t="shared" si="35"/>
        <v>0.29292929292929293</v>
      </c>
      <c r="O157" s="92">
        <v>33</v>
      </c>
      <c r="P157" s="93">
        <f t="shared" si="36"/>
        <v>0.33333333333333331</v>
      </c>
      <c r="Q157" s="94">
        <f t="shared" si="53"/>
        <v>14</v>
      </c>
      <c r="R157" s="95">
        <f t="shared" si="37"/>
        <v>0.14141414141414141</v>
      </c>
      <c r="S157" s="94">
        <f t="shared" si="54"/>
        <v>85</v>
      </c>
      <c r="T157" s="95">
        <f t="shared" si="38"/>
        <v>0.85858585858585856</v>
      </c>
      <c r="U157" s="138" t="str">
        <f>IF(F157='TK_HL-HK'!$C$32,"Đúng","Sai")</f>
        <v>Đúng</v>
      </c>
      <c r="V157" s="5"/>
      <c r="W157" s="5"/>
      <c r="X157" s="5"/>
      <c r="Y157" s="5"/>
      <c r="Z157" s="5"/>
    </row>
    <row r="158" spans="1:26" ht="15" customHeight="1" x14ac:dyDescent="0.2">
      <c r="A158" s="260"/>
      <c r="B158" s="260"/>
      <c r="C158" s="260"/>
      <c r="D158" s="260"/>
      <c r="E158" s="91">
        <v>8</v>
      </c>
      <c r="F158" s="91">
        <f t="shared" si="55"/>
        <v>81</v>
      </c>
      <c r="G158" s="92">
        <v>3</v>
      </c>
      <c r="H158" s="93">
        <f t="shared" si="32"/>
        <v>3.7037037037037035E-2</v>
      </c>
      <c r="I158" s="92">
        <v>10</v>
      </c>
      <c r="J158" s="93">
        <f t="shared" si="33"/>
        <v>0.12345679012345678</v>
      </c>
      <c r="K158" s="92">
        <v>18</v>
      </c>
      <c r="L158" s="93">
        <f t="shared" si="34"/>
        <v>0.22222222222222221</v>
      </c>
      <c r="M158" s="92">
        <v>25</v>
      </c>
      <c r="N158" s="93">
        <f t="shared" si="35"/>
        <v>0.30864197530864196</v>
      </c>
      <c r="O158" s="92">
        <v>25</v>
      </c>
      <c r="P158" s="93">
        <f t="shared" si="36"/>
        <v>0.30864197530864196</v>
      </c>
      <c r="Q158" s="94">
        <f t="shared" si="53"/>
        <v>13</v>
      </c>
      <c r="R158" s="95">
        <f t="shared" si="37"/>
        <v>0.16049382716049382</v>
      </c>
      <c r="S158" s="94">
        <f t="shared" si="54"/>
        <v>68</v>
      </c>
      <c r="T158" s="95">
        <f t="shared" si="38"/>
        <v>0.83950617283950613</v>
      </c>
      <c r="U158" s="138" t="str">
        <f>IF(F158='TK_HL-HK'!$C$33,"Đúng","Sai")</f>
        <v>Đúng</v>
      </c>
      <c r="V158" s="5"/>
      <c r="W158" s="5"/>
      <c r="X158" s="5"/>
      <c r="Y158" s="5"/>
      <c r="Z158" s="5"/>
    </row>
    <row r="159" spans="1:26" ht="15" customHeight="1" x14ac:dyDescent="0.2">
      <c r="A159" s="260"/>
      <c r="B159" s="260"/>
      <c r="C159" s="260"/>
      <c r="D159" s="260"/>
      <c r="E159" s="91">
        <v>9</v>
      </c>
      <c r="F159" s="91">
        <f t="shared" si="55"/>
        <v>59</v>
      </c>
      <c r="G159" s="92">
        <v>1</v>
      </c>
      <c r="H159" s="93">
        <f t="shared" si="32"/>
        <v>1.6949152542372881E-2</v>
      </c>
      <c r="I159" s="92">
        <v>4</v>
      </c>
      <c r="J159" s="93">
        <f t="shared" si="33"/>
        <v>6.7796610169491525E-2</v>
      </c>
      <c r="K159" s="92">
        <v>10</v>
      </c>
      <c r="L159" s="93">
        <f t="shared" si="34"/>
        <v>0.16949152542372881</v>
      </c>
      <c r="M159" s="92">
        <v>15</v>
      </c>
      <c r="N159" s="93">
        <f t="shared" si="35"/>
        <v>0.25423728813559321</v>
      </c>
      <c r="O159" s="92">
        <v>29</v>
      </c>
      <c r="P159" s="93">
        <f t="shared" si="36"/>
        <v>0.49152542372881358</v>
      </c>
      <c r="Q159" s="94">
        <f t="shared" si="53"/>
        <v>5</v>
      </c>
      <c r="R159" s="95">
        <f t="shared" si="37"/>
        <v>8.4745762711864403E-2</v>
      </c>
      <c r="S159" s="94">
        <f t="shared" si="54"/>
        <v>54</v>
      </c>
      <c r="T159" s="95">
        <f t="shared" si="38"/>
        <v>0.9152542372881356</v>
      </c>
      <c r="U159" s="138" t="str">
        <f>IF(F159='TK_HL-HK'!$C$34,"Đúng","Sai")</f>
        <v>Đúng</v>
      </c>
      <c r="V159" s="5"/>
      <c r="W159" s="5"/>
      <c r="X159" s="5"/>
      <c r="Y159" s="5"/>
      <c r="Z159" s="5"/>
    </row>
    <row r="160" spans="1:26" ht="15" customHeight="1" x14ac:dyDescent="0.2">
      <c r="A160" s="260"/>
      <c r="B160" s="260"/>
      <c r="C160" s="261"/>
      <c r="D160" s="261"/>
      <c r="E160" s="88" t="s">
        <v>66</v>
      </c>
      <c r="F160" s="88">
        <f t="shared" si="55"/>
        <v>327</v>
      </c>
      <c r="G160" s="89">
        <f>SUM(G156:G159)</f>
        <v>8</v>
      </c>
      <c r="H160" s="96">
        <f t="shared" si="32"/>
        <v>2.4464831804281346E-2</v>
      </c>
      <c r="I160" s="89">
        <f>SUM(I156:I159)</f>
        <v>28</v>
      </c>
      <c r="J160" s="96">
        <f t="shared" si="33"/>
        <v>8.5626911314984705E-2</v>
      </c>
      <c r="K160" s="89">
        <f>SUM(K156:K159)</f>
        <v>66</v>
      </c>
      <c r="L160" s="96">
        <f t="shared" si="34"/>
        <v>0.20183486238532111</v>
      </c>
      <c r="M160" s="89">
        <f>SUM(M156:M159)</f>
        <v>98</v>
      </c>
      <c r="N160" s="96">
        <f t="shared" si="35"/>
        <v>0.29969418960244648</v>
      </c>
      <c r="O160" s="89">
        <f>SUM(O156:O159)</f>
        <v>127</v>
      </c>
      <c r="P160" s="96">
        <f t="shared" si="36"/>
        <v>0.38837920489296635</v>
      </c>
      <c r="Q160" s="89">
        <f t="shared" si="53"/>
        <v>36</v>
      </c>
      <c r="R160" s="97">
        <f t="shared" si="37"/>
        <v>0.11009174311926606</v>
      </c>
      <c r="S160" s="89">
        <f t="shared" si="54"/>
        <v>291</v>
      </c>
      <c r="T160" s="97">
        <f t="shared" si="38"/>
        <v>0.88990825688073394</v>
      </c>
      <c r="U160" s="138" t="str">
        <f>IF(F160='TK_HL-HK'!$C$35,"Đúng","Sai")</f>
        <v>Đúng</v>
      </c>
      <c r="V160" s="5"/>
      <c r="W160" s="5"/>
      <c r="X160" s="5"/>
      <c r="Y160" s="5"/>
      <c r="Z160" s="5"/>
    </row>
    <row r="161" spans="1:26" ht="15" customHeight="1" x14ac:dyDescent="0.2">
      <c r="A161" s="260"/>
      <c r="B161" s="260"/>
      <c r="C161" s="262">
        <v>2</v>
      </c>
      <c r="D161" s="259" t="s">
        <v>67</v>
      </c>
      <c r="E161" s="91">
        <v>6</v>
      </c>
      <c r="F161" s="91">
        <f t="shared" si="55"/>
        <v>88</v>
      </c>
      <c r="G161" s="98">
        <v>1</v>
      </c>
      <c r="H161" s="95">
        <f t="shared" si="32"/>
        <v>1.1363636363636364E-2</v>
      </c>
      <c r="I161" s="92">
        <v>5</v>
      </c>
      <c r="J161" s="95">
        <f t="shared" si="33"/>
        <v>5.6818181818181816E-2</v>
      </c>
      <c r="K161" s="92">
        <v>7</v>
      </c>
      <c r="L161" s="95">
        <f t="shared" si="34"/>
        <v>7.9545454545454544E-2</v>
      </c>
      <c r="M161" s="92">
        <v>22</v>
      </c>
      <c r="N161" s="95">
        <f t="shared" si="35"/>
        <v>0.25</v>
      </c>
      <c r="O161" s="92">
        <v>53</v>
      </c>
      <c r="P161" s="93">
        <f t="shared" si="36"/>
        <v>0.60227272727272729</v>
      </c>
      <c r="Q161" s="94">
        <f t="shared" ref="Q161:Q165" si="56">G161+I161</f>
        <v>6</v>
      </c>
      <c r="R161" s="95">
        <f t="shared" ref="R161:R165" si="57">IF(F161&lt;&gt;0,Q161/F161,"")</f>
        <v>6.8181818181818177E-2</v>
      </c>
      <c r="S161" s="94">
        <f t="shared" ref="S161:S165" si="58">K161+M161+O161</f>
        <v>82</v>
      </c>
      <c r="T161" s="95">
        <f t="shared" ref="T161:T165" si="59">IF(F161&lt;&gt;0,S161/F161,"")</f>
        <v>0.93181818181818177</v>
      </c>
      <c r="U161" s="138" t="str">
        <f>IF(F161='TK_HL-HK'!$C$31,"Đúng","Sai")</f>
        <v>Đúng</v>
      </c>
      <c r="V161" s="5"/>
      <c r="W161" s="5"/>
      <c r="X161" s="5"/>
      <c r="Y161" s="5"/>
      <c r="Z161" s="5"/>
    </row>
    <row r="162" spans="1:26" ht="15" customHeight="1" x14ac:dyDescent="0.2">
      <c r="A162" s="260"/>
      <c r="B162" s="260"/>
      <c r="C162" s="260"/>
      <c r="D162" s="260"/>
      <c r="E162" s="91">
        <v>7</v>
      </c>
      <c r="F162" s="91">
        <f t="shared" si="55"/>
        <v>99</v>
      </c>
      <c r="G162" s="112">
        <v>4</v>
      </c>
      <c r="H162" s="95">
        <f t="shared" si="32"/>
        <v>4.0404040404040407E-2</v>
      </c>
      <c r="I162" s="112">
        <v>22</v>
      </c>
      <c r="J162" s="95">
        <f t="shared" si="33"/>
        <v>0.22222222222222221</v>
      </c>
      <c r="K162" s="112">
        <v>20</v>
      </c>
      <c r="L162" s="95">
        <f t="shared" si="34"/>
        <v>0.20202020202020202</v>
      </c>
      <c r="M162" s="112">
        <v>16</v>
      </c>
      <c r="N162" s="95">
        <f t="shared" si="35"/>
        <v>0.16161616161616163</v>
      </c>
      <c r="O162" s="112">
        <v>37</v>
      </c>
      <c r="P162" s="93">
        <f t="shared" si="36"/>
        <v>0.37373737373737376</v>
      </c>
      <c r="Q162" s="94">
        <f t="shared" si="56"/>
        <v>26</v>
      </c>
      <c r="R162" s="95">
        <f t="shared" si="57"/>
        <v>0.26262626262626265</v>
      </c>
      <c r="S162" s="94">
        <f t="shared" si="58"/>
        <v>73</v>
      </c>
      <c r="T162" s="95">
        <f t="shared" si="59"/>
        <v>0.73737373737373735</v>
      </c>
      <c r="U162" s="138" t="str">
        <f>IF(F162='TK_HL-HK'!$C$32,"Đúng","Sai")</f>
        <v>Đúng</v>
      </c>
      <c r="V162" s="5"/>
      <c r="W162" s="5"/>
      <c r="X162" s="5"/>
      <c r="Y162" s="5"/>
      <c r="Z162" s="5"/>
    </row>
    <row r="163" spans="1:26" ht="15" customHeight="1" x14ac:dyDescent="0.2">
      <c r="A163" s="260"/>
      <c r="B163" s="260"/>
      <c r="C163" s="260"/>
      <c r="D163" s="260"/>
      <c r="E163" s="91">
        <v>8</v>
      </c>
      <c r="F163" s="91">
        <f t="shared" si="55"/>
        <v>81</v>
      </c>
      <c r="G163" s="92">
        <v>5</v>
      </c>
      <c r="H163" s="95">
        <f t="shared" si="32"/>
        <v>6.1728395061728392E-2</v>
      </c>
      <c r="I163" s="92">
        <v>9</v>
      </c>
      <c r="J163" s="95">
        <f t="shared" si="33"/>
        <v>0.1111111111111111</v>
      </c>
      <c r="K163" s="92">
        <v>14</v>
      </c>
      <c r="L163" s="95">
        <f t="shared" si="34"/>
        <v>0.1728395061728395</v>
      </c>
      <c r="M163" s="92">
        <v>27</v>
      </c>
      <c r="N163" s="95">
        <f t="shared" si="35"/>
        <v>0.33333333333333331</v>
      </c>
      <c r="O163" s="92">
        <v>26</v>
      </c>
      <c r="P163" s="93">
        <f t="shared" si="36"/>
        <v>0.32098765432098764</v>
      </c>
      <c r="Q163" s="94">
        <f t="shared" si="56"/>
        <v>14</v>
      </c>
      <c r="R163" s="95">
        <f t="shared" si="57"/>
        <v>0.1728395061728395</v>
      </c>
      <c r="S163" s="94">
        <f t="shared" si="58"/>
        <v>67</v>
      </c>
      <c r="T163" s="95">
        <f t="shared" si="59"/>
        <v>0.8271604938271605</v>
      </c>
      <c r="U163" s="138" t="str">
        <f>IF(F163='TK_HL-HK'!$C$33,"Đúng","Sai")</f>
        <v>Đúng</v>
      </c>
      <c r="V163" s="5"/>
      <c r="W163" s="5"/>
      <c r="X163" s="5"/>
      <c r="Y163" s="5"/>
      <c r="Z163" s="5"/>
    </row>
    <row r="164" spans="1:26" ht="15" customHeight="1" x14ac:dyDescent="0.2">
      <c r="A164" s="260"/>
      <c r="B164" s="260"/>
      <c r="C164" s="260"/>
      <c r="D164" s="260"/>
      <c r="E164" s="91">
        <v>9</v>
      </c>
      <c r="F164" s="91">
        <f t="shared" si="55"/>
        <v>59</v>
      </c>
      <c r="G164" s="92">
        <v>0</v>
      </c>
      <c r="H164" s="95">
        <f t="shared" si="32"/>
        <v>0</v>
      </c>
      <c r="I164" s="92">
        <v>4</v>
      </c>
      <c r="J164" s="95">
        <f t="shared" si="33"/>
        <v>6.7796610169491525E-2</v>
      </c>
      <c r="K164" s="92">
        <v>11</v>
      </c>
      <c r="L164" s="95">
        <f t="shared" si="34"/>
        <v>0.1864406779661017</v>
      </c>
      <c r="M164" s="92">
        <v>9</v>
      </c>
      <c r="N164" s="95">
        <f t="shared" si="35"/>
        <v>0.15254237288135594</v>
      </c>
      <c r="O164" s="92">
        <v>35</v>
      </c>
      <c r="P164" s="93">
        <f t="shared" si="36"/>
        <v>0.59322033898305082</v>
      </c>
      <c r="Q164" s="94">
        <f t="shared" si="56"/>
        <v>4</v>
      </c>
      <c r="R164" s="95">
        <f t="shared" si="57"/>
        <v>6.7796610169491525E-2</v>
      </c>
      <c r="S164" s="94">
        <f t="shared" si="58"/>
        <v>55</v>
      </c>
      <c r="T164" s="95">
        <f t="shared" si="59"/>
        <v>0.93220338983050843</v>
      </c>
      <c r="U164" s="138" t="str">
        <f>IF(F164='TK_HL-HK'!$C$34,"Đúng","Sai")</f>
        <v>Đúng</v>
      </c>
      <c r="V164" s="5"/>
      <c r="W164" s="5"/>
      <c r="X164" s="5"/>
      <c r="Y164" s="5"/>
      <c r="Z164" s="5"/>
    </row>
    <row r="165" spans="1:26" ht="15" customHeight="1" x14ac:dyDescent="0.2">
      <c r="A165" s="260"/>
      <c r="B165" s="260"/>
      <c r="C165" s="261"/>
      <c r="D165" s="261"/>
      <c r="E165" s="88" t="s">
        <v>66</v>
      </c>
      <c r="F165" s="88">
        <f t="shared" si="55"/>
        <v>327</v>
      </c>
      <c r="G165" s="89">
        <f>SUM(G161:G164)</f>
        <v>10</v>
      </c>
      <c r="H165" s="97">
        <f t="shared" si="32"/>
        <v>3.0581039755351681E-2</v>
      </c>
      <c r="I165" s="89">
        <f>SUM(I161:I164)</f>
        <v>40</v>
      </c>
      <c r="J165" s="97">
        <f t="shared" si="33"/>
        <v>0.12232415902140673</v>
      </c>
      <c r="K165" s="89">
        <f>SUM(K161:K164)</f>
        <v>52</v>
      </c>
      <c r="L165" s="97">
        <f t="shared" si="34"/>
        <v>0.15902140672782875</v>
      </c>
      <c r="M165" s="89">
        <f>SUM(M161:M164)</f>
        <v>74</v>
      </c>
      <c r="N165" s="97">
        <f t="shared" si="35"/>
        <v>0.22629969418960244</v>
      </c>
      <c r="O165" s="89">
        <f>SUM(O161:O164)</f>
        <v>151</v>
      </c>
      <c r="P165" s="96">
        <f t="shared" si="36"/>
        <v>0.46177370030581039</v>
      </c>
      <c r="Q165" s="89">
        <f t="shared" si="56"/>
        <v>50</v>
      </c>
      <c r="R165" s="97">
        <f t="shared" si="57"/>
        <v>0.1529051987767584</v>
      </c>
      <c r="S165" s="89">
        <f t="shared" si="58"/>
        <v>277</v>
      </c>
      <c r="T165" s="97">
        <f t="shared" si="59"/>
        <v>0.84709480122324154</v>
      </c>
      <c r="U165" s="138" t="str">
        <f>IF(F165='TK_HL-HK'!$C$35,"Đúng","Sai")</f>
        <v>Đúng</v>
      </c>
      <c r="V165" s="5"/>
      <c r="W165" s="5"/>
      <c r="X165" s="5"/>
      <c r="Y165" s="5"/>
      <c r="Z165" s="5"/>
    </row>
    <row r="166" spans="1:26" ht="15" customHeight="1" x14ac:dyDescent="0.2">
      <c r="A166" s="260"/>
      <c r="B166" s="260"/>
      <c r="C166" s="262">
        <v>3</v>
      </c>
      <c r="D166" s="265" t="s">
        <v>68</v>
      </c>
      <c r="E166" s="91">
        <v>6</v>
      </c>
      <c r="F166" s="91">
        <f t="shared" si="55"/>
        <v>88</v>
      </c>
      <c r="G166" s="92">
        <v>1</v>
      </c>
      <c r="H166" s="93">
        <f t="shared" si="32"/>
        <v>1.1363636363636364E-2</v>
      </c>
      <c r="I166" s="92">
        <v>7</v>
      </c>
      <c r="J166" s="93">
        <f t="shared" si="33"/>
        <v>7.9545454545454544E-2</v>
      </c>
      <c r="K166" s="92">
        <v>14</v>
      </c>
      <c r="L166" s="93">
        <f t="shared" si="34"/>
        <v>0.15909090909090909</v>
      </c>
      <c r="M166" s="92">
        <v>20</v>
      </c>
      <c r="N166" s="93">
        <f t="shared" si="35"/>
        <v>0.22727272727272727</v>
      </c>
      <c r="O166" s="92">
        <v>46</v>
      </c>
      <c r="P166" s="93">
        <f t="shared" si="36"/>
        <v>0.52272727272727271</v>
      </c>
      <c r="Q166" s="94">
        <f t="shared" ref="Q166:Q170" si="60">G166+I166</f>
        <v>8</v>
      </c>
      <c r="R166" s="95">
        <f t="shared" si="37"/>
        <v>9.0909090909090912E-2</v>
      </c>
      <c r="S166" s="94">
        <f t="shared" ref="S166:S170" si="61">K166+M166+O166</f>
        <v>80</v>
      </c>
      <c r="T166" s="95">
        <f t="shared" si="38"/>
        <v>0.90909090909090906</v>
      </c>
      <c r="U166" s="138" t="str">
        <f>IF(F166='TK_HL-HK'!$C$31,"Đúng","Sai")</f>
        <v>Đúng</v>
      </c>
      <c r="V166" s="5"/>
      <c r="W166" s="5"/>
      <c r="X166" s="5"/>
      <c r="Y166" s="5"/>
      <c r="Z166" s="5"/>
    </row>
    <row r="167" spans="1:26" ht="15" customHeight="1" x14ac:dyDescent="0.2">
      <c r="A167" s="260"/>
      <c r="B167" s="260"/>
      <c r="C167" s="260"/>
      <c r="D167" s="260"/>
      <c r="E167" s="91">
        <v>7</v>
      </c>
      <c r="F167" s="91">
        <f t="shared" si="55"/>
        <v>99</v>
      </c>
      <c r="G167" s="92">
        <v>5</v>
      </c>
      <c r="H167" s="93">
        <f t="shared" si="32"/>
        <v>5.0505050505050504E-2</v>
      </c>
      <c r="I167" s="92">
        <v>10</v>
      </c>
      <c r="J167" s="93">
        <f t="shared" si="33"/>
        <v>0.10101010101010101</v>
      </c>
      <c r="K167" s="92">
        <v>16</v>
      </c>
      <c r="L167" s="93">
        <f t="shared" si="34"/>
        <v>0.16161616161616163</v>
      </c>
      <c r="M167" s="92">
        <v>18</v>
      </c>
      <c r="N167" s="93">
        <f t="shared" si="35"/>
        <v>0.18181818181818182</v>
      </c>
      <c r="O167" s="92">
        <v>50</v>
      </c>
      <c r="P167" s="93">
        <f t="shared" si="36"/>
        <v>0.50505050505050508</v>
      </c>
      <c r="Q167" s="94">
        <f t="shared" si="60"/>
        <v>15</v>
      </c>
      <c r="R167" s="95">
        <f t="shared" si="37"/>
        <v>0.15151515151515152</v>
      </c>
      <c r="S167" s="94">
        <f t="shared" si="61"/>
        <v>84</v>
      </c>
      <c r="T167" s="95">
        <f t="shared" si="38"/>
        <v>0.84848484848484851</v>
      </c>
      <c r="U167" s="138" t="str">
        <f>IF(F167='TK_HL-HK'!$C$32,"Đúng","Sai")</f>
        <v>Đúng</v>
      </c>
      <c r="V167" s="5"/>
      <c r="W167" s="5"/>
      <c r="X167" s="5"/>
      <c r="Y167" s="5"/>
      <c r="Z167" s="5"/>
    </row>
    <row r="168" spans="1:26" ht="15" customHeight="1" x14ac:dyDescent="0.2">
      <c r="A168" s="260"/>
      <c r="B168" s="260"/>
      <c r="C168" s="260"/>
      <c r="D168" s="260"/>
      <c r="E168" s="91">
        <v>8</v>
      </c>
      <c r="F168" s="91">
        <f t="shared" si="55"/>
        <v>81</v>
      </c>
      <c r="G168" s="92">
        <v>0</v>
      </c>
      <c r="H168" s="93">
        <f t="shared" si="32"/>
        <v>0</v>
      </c>
      <c r="I168" s="92">
        <v>6</v>
      </c>
      <c r="J168" s="93">
        <f t="shared" si="33"/>
        <v>7.407407407407407E-2</v>
      </c>
      <c r="K168" s="92">
        <v>7</v>
      </c>
      <c r="L168" s="93">
        <f t="shared" si="34"/>
        <v>8.6419753086419748E-2</v>
      </c>
      <c r="M168" s="92">
        <v>13</v>
      </c>
      <c r="N168" s="93">
        <f t="shared" si="35"/>
        <v>0.16049382716049382</v>
      </c>
      <c r="O168" s="92">
        <v>55</v>
      </c>
      <c r="P168" s="93">
        <f t="shared" si="36"/>
        <v>0.67901234567901236</v>
      </c>
      <c r="Q168" s="94">
        <f t="shared" si="60"/>
        <v>6</v>
      </c>
      <c r="R168" s="95">
        <f t="shared" si="37"/>
        <v>7.407407407407407E-2</v>
      </c>
      <c r="S168" s="94">
        <f t="shared" si="61"/>
        <v>75</v>
      </c>
      <c r="T168" s="95">
        <f t="shared" si="38"/>
        <v>0.92592592592592593</v>
      </c>
      <c r="U168" s="138" t="str">
        <f>IF(F168='TK_HL-HK'!$C$33,"Đúng","Sai")</f>
        <v>Đúng</v>
      </c>
      <c r="V168" s="5"/>
      <c r="W168" s="5"/>
      <c r="X168" s="5"/>
      <c r="Y168" s="5"/>
      <c r="Z168" s="5"/>
    </row>
    <row r="169" spans="1:26" ht="15" customHeight="1" x14ac:dyDescent="0.2">
      <c r="A169" s="260"/>
      <c r="B169" s="260"/>
      <c r="C169" s="260"/>
      <c r="D169" s="260"/>
      <c r="E169" s="91">
        <v>9</v>
      </c>
      <c r="F169" s="91">
        <f t="shared" si="55"/>
        <v>59</v>
      </c>
      <c r="G169" s="92">
        <v>0</v>
      </c>
      <c r="H169" s="93">
        <f t="shared" si="32"/>
        <v>0</v>
      </c>
      <c r="I169" s="92">
        <v>1</v>
      </c>
      <c r="J169" s="93">
        <f t="shared" si="33"/>
        <v>1.6949152542372881E-2</v>
      </c>
      <c r="K169" s="92">
        <v>7</v>
      </c>
      <c r="L169" s="93">
        <f t="shared" si="34"/>
        <v>0.11864406779661017</v>
      </c>
      <c r="M169" s="92">
        <v>12</v>
      </c>
      <c r="N169" s="93">
        <f t="shared" si="35"/>
        <v>0.20338983050847459</v>
      </c>
      <c r="O169" s="92">
        <v>39</v>
      </c>
      <c r="P169" s="93">
        <f t="shared" si="36"/>
        <v>0.66101694915254239</v>
      </c>
      <c r="Q169" s="94">
        <f t="shared" si="60"/>
        <v>1</v>
      </c>
      <c r="R169" s="95">
        <f t="shared" si="37"/>
        <v>1.6949152542372881E-2</v>
      </c>
      <c r="S169" s="94">
        <f t="shared" si="61"/>
        <v>58</v>
      </c>
      <c r="T169" s="95">
        <f t="shared" si="38"/>
        <v>0.98305084745762716</v>
      </c>
      <c r="U169" s="138" t="str">
        <f>IF(F169='TK_HL-HK'!$C$34,"Đúng","Sai")</f>
        <v>Đúng</v>
      </c>
      <c r="V169" s="5"/>
      <c r="W169" s="5"/>
      <c r="X169" s="5"/>
      <c r="Y169" s="5"/>
      <c r="Z169" s="5"/>
    </row>
    <row r="170" spans="1:26" ht="15" customHeight="1" x14ac:dyDescent="0.2">
      <c r="A170" s="260"/>
      <c r="B170" s="260"/>
      <c r="C170" s="261"/>
      <c r="D170" s="261"/>
      <c r="E170" s="88" t="s">
        <v>66</v>
      </c>
      <c r="F170" s="88">
        <f t="shared" si="55"/>
        <v>327</v>
      </c>
      <c r="G170" s="89">
        <f>SUM(G166:G169)</f>
        <v>6</v>
      </c>
      <c r="H170" s="97">
        <f t="shared" si="32"/>
        <v>1.834862385321101E-2</v>
      </c>
      <c r="I170" s="89">
        <f>SUM(I166:I169)</f>
        <v>24</v>
      </c>
      <c r="J170" s="97">
        <f t="shared" si="33"/>
        <v>7.3394495412844041E-2</v>
      </c>
      <c r="K170" s="89">
        <f>SUM(K166:K169)</f>
        <v>44</v>
      </c>
      <c r="L170" s="97">
        <f t="shared" si="34"/>
        <v>0.13455657492354739</v>
      </c>
      <c r="M170" s="89">
        <f>SUM(M166:M169)</f>
        <v>63</v>
      </c>
      <c r="N170" s="97">
        <f t="shared" si="35"/>
        <v>0.19266055045871561</v>
      </c>
      <c r="O170" s="89">
        <f>SUM(O166:O169)</f>
        <v>190</v>
      </c>
      <c r="P170" s="96">
        <f t="shared" si="36"/>
        <v>0.58103975535168195</v>
      </c>
      <c r="Q170" s="89">
        <f t="shared" si="60"/>
        <v>30</v>
      </c>
      <c r="R170" s="97">
        <f t="shared" si="37"/>
        <v>9.1743119266055051E-2</v>
      </c>
      <c r="S170" s="89">
        <f t="shared" si="61"/>
        <v>297</v>
      </c>
      <c r="T170" s="97">
        <f t="shared" si="38"/>
        <v>0.90825688073394495</v>
      </c>
      <c r="U170" s="138" t="str">
        <f>IF(F170='TK_HL-HK'!$C$35,"Đúng","Sai")</f>
        <v>Đúng</v>
      </c>
      <c r="V170" s="5"/>
      <c r="W170" s="5"/>
      <c r="X170" s="5"/>
      <c r="Y170" s="5"/>
      <c r="Z170" s="5"/>
    </row>
    <row r="171" spans="1:26" ht="15" customHeight="1" x14ac:dyDescent="0.2">
      <c r="A171" s="260"/>
      <c r="B171" s="260"/>
      <c r="C171" s="262">
        <v>4</v>
      </c>
      <c r="D171" s="259" t="s">
        <v>69</v>
      </c>
      <c r="E171" s="91">
        <v>6</v>
      </c>
      <c r="F171" s="91">
        <f t="shared" si="55"/>
        <v>88</v>
      </c>
      <c r="G171" s="92">
        <v>0</v>
      </c>
      <c r="H171" s="93">
        <f t="shared" si="32"/>
        <v>0</v>
      </c>
      <c r="I171" s="92">
        <v>1</v>
      </c>
      <c r="J171" s="93">
        <f t="shared" si="33"/>
        <v>1.1363636363636364E-2</v>
      </c>
      <c r="K171" s="92">
        <v>12</v>
      </c>
      <c r="L171" s="93">
        <f t="shared" si="34"/>
        <v>0.13636363636363635</v>
      </c>
      <c r="M171" s="92">
        <v>42</v>
      </c>
      <c r="N171" s="93">
        <f t="shared" si="35"/>
        <v>0.47727272727272729</v>
      </c>
      <c r="O171" s="92">
        <v>33</v>
      </c>
      <c r="P171" s="93">
        <f t="shared" si="36"/>
        <v>0.375</v>
      </c>
      <c r="Q171" s="94">
        <f t="shared" ref="Q171:Q180" si="62">G171+I171</f>
        <v>1</v>
      </c>
      <c r="R171" s="95">
        <f t="shared" si="37"/>
        <v>1.1363636363636364E-2</v>
      </c>
      <c r="S171" s="94">
        <f t="shared" ref="S171:S180" si="63">K171+M171+O171</f>
        <v>87</v>
      </c>
      <c r="T171" s="95">
        <f t="shared" si="38"/>
        <v>0.98863636363636365</v>
      </c>
      <c r="U171" s="138" t="str">
        <f>IF(F171='TK_HL-HK'!$C$31,"Đúng","Sai")</f>
        <v>Đúng</v>
      </c>
      <c r="V171" s="53"/>
      <c r="W171" s="53"/>
      <c r="X171" s="53"/>
      <c r="Y171" s="53"/>
      <c r="Z171" s="53"/>
    </row>
    <row r="172" spans="1:26" ht="15" customHeight="1" x14ac:dyDescent="0.2">
      <c r="A172" s="260"/>
      <c r="B172" s="260"/>
      <c r="C172" s="260"/>
      <c r="D172" s="260"/>
      <c r="E172" s="91">
        <v>7</v>
      </c>
      <c r="F172" s="91">
        <f t="shared" si="55"/>
        <v>99</v>
      </c>
      <c r="G172" s="92">
        <v>3</v>
      </c>
      <c r="H172" s="93">
        <f t="shared" si="32"/>
        <v>3.0303030303030304E-2</v>
      </c>
      <c r="I172" s="92">
        <v>2</v>
      </c>
      <c r="J172" s="93">
        <f t="shared" si="33"/>
        <v>2.0202020202020204E-2</v>
      </c>
      <c r="K172" s="92">
        <v>5</v>
      </c>
      <c r="L172" s="93">
        <f t="shared" si="34"/>
        <v>5.0505050505050504E-2</v>
      </c>
      <c r="M172" s="92">
        <v>42</v>
      </c>
      <c r="N172" s="93">
        <f t="shared" si="35"/>
        <v>0.42424242424242425</v>
      </c>
      <c r="O172" s="92">
        <v>47</v>
      </c>
      <c r="P172" s="93">
        <f t="shared" si="36"/>
        <v>0.47474747474747475</v>
      </c>
      <c r="Q172" s="94">
        <f t="shared" si="62"/>
        <v>5</v>
      </c>
      <c r="R172" s="95">
        <f t="shared" si="37"/>
        <v>5.0505050505050504E-2</v>
      </c>
      <c r="S172" s="94">
        <f t="shared" si="63"/>
        <v>94</v>
      </c>
      <c r="T172" s="95">
        <f t="shared" si="38"/>
        <v>0.9494949494949495</v>
      </c>
      <c r="U172" s="138" t="str">
        <f>IF(F172='TK_HL-HK'!$C$32,"Đúng","Sai")</f>
        <v>Đúng</v>
      </c>
      <c r="V172" s="53"/>
      <c r="W172" s="53"/>
      <c r="X172" s="53"/>
      <c r="Y172" s="53"/>
      <c r="Z172" s="53"/>
    </row>
    <row r="173" spans="1:26" ht="15" customHeight="1" x14ac:dyDescent="0.2">
      <c r="A173" s="260"/>
      <c r="B173" s="260"/>
      <c r="C173" s="260"/>
      <c r="D173" s="260"/>
      <c r="E173" s="91">
        <v>8</v>
      </c>
      <c r="F173" s="91">
        <f t="shared" si="55"/>
        <v>81</v>
      </c>
      <c r="G173" s="92">
        <v>0</v>
      </c>
      <c r="H173" s="93">
        <f t="shared" si="32"/>
        <v>0</v>
      </c>
      <c r="I173" s="92">
        <v>3</v>
      </c>
      <c r="J173" s="93">
        <f t="shared" si="33"/>
        <v>3.7037037037037035E-2</v>
      </c>
      <c r="K173" s="92">
        <v>8</v>
      </c>
      <c r="L173" s="93">
        <f t="shared" si="34"/>
        <v>9.8765432098765427E-2</v>
      </c>
      <c r="M173" s="92">
        <v>24</v>
      </c>
      <c r="N173" s="93">
        <f t="shared" si="35"/>
        <v>0.29629629629629628</v>
      </c>
      <c r="O173" s="92">
        <v>46</v>
      </c>
      <c r="P173" s="93">
        <f t="shared" si="36"/>
        <v>0.5679012345679012</v>
      </c>
      <c r="Q173" s="94">
        <f t="shared" si="62"/>
        <v>3</v>
      </c>
      <c r="R173" s="95">
        <f t="shared" si="37"/>
        <v>3.7037037037037035E-2</v>
      </c>
      <c r="S173" s="94">
        <f t="shared" si="63"/>
        <v>78</v>
      </c>
      <c r="T173" s="95">
        <f t="shared" si="38"/>
        <v>0.96296296296296291</v>
      </c>
      <c r="U173" s="138" t="str">
        <f>IF(F173='TK_HL-HK'!$C$33,"Đúng","Sai")</f>
        <v>Đúng</v>
      </c>
      <c r="V173" s="53"/>
      <c r="W173" s="53"/>
      <c r="X173" s="53"/>
      <c r="Y173" s="53"/>
      <c r="Z173" s="53"/>
    </row>
    <row r="174" spans="1:26" ht="15" customHeight="1" x14ac:dyDescent="0.2">
      <c r="A174" s="260"/>
      <c r="B174" s="260"/>
      <c r="C174" s="260"/>
      <c r="D174" s="260"/>
      <c r="E174" s="91">
        <v>9</v>
      </c>
      <c r="F174" s="91">
        <f t="shared" si="55"/>
        <v>59</v>
      </c>
      <c r="G174" s="92">
        <v>0</v>
      </c>
      <c r="H174" s="93">
        <f t="shared" si="32"/>
        <v>0</v>
      </c>
      <c r="I174" s="92">
        <v>1</v>
      </c>
      <c r="J174" s="93">
        <f t="shared" si="33"/>
        <v>1.6949152542372881E-2</v>
      </c>
      <c r="K174" s="92">
        <v>4</v>
      </c>
      <c r="L174" s="93">
        <f t="shared" si="34"/>
        <v>6.7796610169491525E-2</v>
      </c>
      <c r="M174" s="92">
        <v>9</v>
      </c>
      <c r="N174" s="93">
        <f t="shared" si="35"/>
        <v>0.15254237288135594</v>
      </c>
      <c r="O174" s="92">
        <v>45</v>
      </c>
      <c r="P174" s="93">
        <f t="shared" si="36"/>
        <v>0.76271186440677963</v>
      </c>
      <c r="Q174" s="94">
        <f t="shared" si="62"/>
        <v>1</v>
      </c>
      <c r="R174" s="95">
        <f t="shared" si="37"/>
        <v>1.6949152542372881E-2</v>
      </c>
      <c r="S174" s="94">
        <f t="shared" si="63"/>
        <v>58</v>
      </c>
      <c r="T174" s="95">
        <f t="shared" si="38"/>
        <v>0.98305084745762716</v>
      </c>
      <c r="U174" s="138" t="str">
        <f>IF(F174='TK_HL-HK'!$C$34,"Đúng","Sai")</f>
        <v>Đúng</v>
      </c>
      <c r="V174" s="5"/>
      <c r="W174" s="5"/>
      <c r="X174" s="5"/>
      <c r="Y174" s="5"/>
      <c r="Z174" s="5"/>
    </row>
    <row r="175" spans="1:26" ht="15" customHeight="1" x14ac:dyDescent="0.2">
      <c r="A175" s="260"/>
      <c r="B175" s="260"/>
      <c r="C175" s="261"/>
      <c r="D175" s="261"/>
      <c r="E175" s="88" t="s">
        <v>66</v>
      </c>
      <c r="F175" s="88">
        <f t="shared" si="55"/>
        <v>327</v>
      </c>
      <c r="G175" s="89">
        <f>SUM(G171:G174)</f>
        <v>3</v>
      </c>
      <c r="H175" s="97">
        <f t="shared" si="32"/>
        <v>9.1743119266055051E-3</v>
      </c>
      <c r="I175" s="89">
        <f>SUM(I171:I174)</f>
        <v>7</v>
      </c>
      <c r="J175" s="97">
        <f t="shared" si="33"/>
        <v>2.1406727828746176E-2</v>
      </c>
      <c r="K175" s="89">
        <f>SUM(K171:K174)</f>
        <v>29</v>
      </c>
      <c r="L175" s="97">
        <f t="shared" si="34"/>
        <v>8.8685015290519878E-2</v>
      </c>
      <c r="M175" s="89">
        <f>SUM(M171:M174)</f>
        <v>117</v>
      </c>
      <c r="N175" s="97">
        <f t="shared" si="35"/>
        <v>0.3577981651376147</v>
      </c>
      <c r="O175" s="89">
        <f>SUM(O171:O174)</f>
        <v>171</v>
      </c>
      <c r="P175" s="96">
        <f t="shared" si="36"/>
        <v>0.52293577981651373</v>
      </c>
      <c r="Q175" s="89">
        <f t="shared" si="62"/>
        <v>10</v>
      </c>
      <c r="R175" s="97">
        <f t="shared" si="37"/>
        <v>3.0581039755351681E-2</v>
      </c>
      <c r="S175" s="89">
        <f t="shared" si="63"/>
        <v>317</v>
      </c>
      <c r="T175" s="97">
        <f t="shared" si="38"/>
        <v>0.96941896024464835</v>
      </c>
      <c r="U175" s="138" t="str">
        <f>IF(F175='TK_HL-HK'!$C$35,"Đúng","Sai")</f>
        <v>Đúng</v>
      </c>
      <c r="V175" s="5"/>
      <c r="W175" s="5"/>
      <c r="X175" s="5"/>
      <c r="Y175" s="5"/>
      <c r="Z175" s="5"/>
    </row>
    <row r="176" spans="1:26" ht="15" customHeight="1" x14ac:dyDescent="0.2">
      <c r="A176" s="260"/>
      <c r="B176" s="260"/>
      <c r="C176" s="262">
        <v>5</v>
      </c>
      <c r="D176" s="262" t="s">
        <v>70</v>
      </c>
      <c r="E176" s="91">
        <v>6</v>
      </c>
      <c r="F176" s="91">
        <f t="shared" si="55"/>
        <v>88</v>
      </c>
      <c r="G176" s="92">
        <v>4</v>
      </c>
      <c r="H176" s="93">
        <f t="shared" si="32"/>
        <v>4.5454545454545456E-2</v>
      </c>
      <c r="I176" s="92">
        <v>9</v>
      </c>
      <c r="J176" s="93">
        <f t="shared" si="33"/>
        <v>0.10227272727272728</v>
      </c>
      <c r="K176" s="92">
        <v>9</v>
      </c>
      <c r="L176" s="93">
        <f t="shared" si="34"/>
        <v>0.10227272727272728</v>
      </c>
      <c r="M176" s="92">
        <v>33</v>
      </c>
      <c r="N176" s="93">
        <f t="shared" si="35"/>
        <v>0.375</v>
      </c>
      <c r="O176" s="92">
        <v>33</v>
      </c>
      <c r="P176" s="93">
        <f t="shared" si="36"/>
        <v>0.375</v>
      </c>
      <c r="Q176" s="94">
        <f t="shared" si="62"/>
        <v>13</v>
      </c>
      <c r="R176" s="95">
        <f t="shared" si="37"/>
        <v>0.14772727272727273</v>
      </c>
      <c r="S176" s="94">
        <f t="shared" si="63"/>
        <v>75</v>
      </c>
      <c r="T176" s="95">
        <f t="shared" si="38"/>
        <v>0.85227272727272729</v>
      </c>
      <c r="U176" s="138" t="str">
        <f>IF(F176='TK_HL-HK'!$C$31,"Đúng","Sai")</f>
        <v>Đúng</v>
      </c>
      <c r="V176" s="5"/>
      <c r="W176" s="5"/>
      <c r="X176" s="5"/>
      <c r="Y176" s="5"/>
      <c r="Z176" s="5"/>
    </row>
    <row r="177" spans="1:26" ht="15" customHeight="1" x14ac:dyDescent="0.2">
      <c r="A177" s="260"/>
      <c r="B177" s="260"/>
      <c r="C177" s="260"/>
      <c r="D177" s="260"/>
      <c r="E177" s="91">
        <v>7</v>
      </c>
      <c r="F177" s="91">
        <f t="shared" si="55"/>
        <v>99</v>
      </c>
      <c r="G177" s="92">
        <v>7</v>
      </c>
      <c r="H177" s="93">
        <f t="shared" si="32"/>
        <v>7.0707070707070704E-2</v>
      </c>
      <c r="I177" s="92">
        <v>4</v>
      </c>
      <c r="J177" s="93">
        <f t="shared" si="33"/>
        <v>4.0404040404040407E-2</v>
      </c>
      <c r="K177" s="92">
        <v>11</v>
      </c>
      <c r="L177" s="93">
        <f t="shared" si="34"/>
        <v>0.1111111111111111</v>
      </c>
      <c r="M177" s="92">
        <v>18</v>
      </c>
      <c r="N177" s="93">
        <f t="shared" si="35"/>
        <v>0.18181818181818182</v>
      </c>
      <c r="O177" s="92">
        <v>59</v>
      </c>
      <c r="P177" s="93">
        <f t="shared" si="36"/>
        <v>0.59595959595959591</v>
      </c>
      <c r="Q177" s="94">
        <f t="shared" si="62"/>
        <v>11</v>
      </c>
      <c r="R177" s="95">
        <f t="shared" si="37"/>
        <v>0.1111111111111111</v>
      </c>
      <c r="S177" s="94">
        <f t="shared" si="63"/>
        <v>88</v>
      </c>
      <c r="T177" s="95">
        <f t="shared" si="38"/>
        <v>0.88888888888888884</v>
      </c>
      <c r="U177" s="138" t="str">
        <f>IF(F177='TK_HL-HK'!$C$32,"Đúng","Sai")</f>
        <v>Đúng</v>
      </c>
      <c r="V177" s="5"/>
      <c r="W177" s="5"/>
      <c r="X177" s="5"/>
      <c r="Y177" s="5"/>
      <c r="Z177" s="5"/>
    </row>
    <row r="178" spans="1:26" ht="15" customHeight="1" x14ac:dyDescent="0.2">
      <c r="A178" s="260"/>
      <c r="B178" s="260"/>
      <c r="C178" s="260"/>
      <c r="D178" s="260"/>
      <c r="E178" s="91">
        <v>8</v>
      </c>
      <c r="F178" s="91">
        <f t="shared" si="55"/>
        <v>81</v>
      </c>
      <c r="G178" s="92">
        <v>2</v>
      </c>
      <c r="H178" s="93">
        <f t="shared" si="32"/>
        <v>2.4691358024691357E-2</v>
      </c>
      <c r="I178" s="92">
        <v>3</v>
      </c>
      <c r="J178" s="93">
        <f t="shared" si="33"/>
        <v>3.7037037037037035E-2</v>
      </c>
      <c r="K178" s="92">
        <v>10</v>
      </c>
      <c r="L178" s="93">
        <f t="shared" si="34"/>
        <v>0.12345679012345678</v>
      </c>
      <c r="M178" s="92">
        <v>11</v>
      </c>
      <c r="N178" s="93">
        <f t="shared" si="35"/>
        <v>0.13580246913580246</v>
      </c>
      <c r="O178" s="92">
        <v>55</v>
      </c>
      <c r="P178" s="93">
        <f t="shared" si="36"/>
        <v>0.67901234567901236</v>
      </c>
      <c r="Q178" s="94">
        <f t="shared" si="62"/>
        <v>5</v>
      </c>
      <c r="R178" s="95">
        <f t="shared" si="37"/>
        <v>6.1728395061728392E-2</v>
      </c>
      <c r="S178" s="94">
        <f t="shared" si="63"/>
        <v>76</v>
      </c>
      <c r="T178" s="95">
        <f t="shared" si="38"/>
        <v>0.93827160493827155</v>
      </c>
      <c r="U178" s="138" t="str">
        <f>IF(F178='TK_HL-HK'!$C$33,"Đúng","Sai")</f>
        <v>Đúng</v>
      </c>
      <c r="V178" s="5"/>
      <c r="W178" s="5"/>
      <c r="X178" s="5"/>
      <c r="Y178" s="5"/>
      <c r="Z178" s="5"/>
    </row>
    <row r="179" spans="1:26" ht="15" customHeight="1" x14ac:dyDescent="0.2">
      <c r="A179" s="260"/>
      <c r="B179" s="260"/>
      <c r="C179" s="260"/>
      <c r="D179" s="260"/>
      <c r="E179" s="91">
        <v>9</v>
      </c>
      <c r="F179" s="91">
        <f t="shared" si="55"/>
        <v>59</v>
      </c>
      <c r="G179" s="92">
        <v>5</v>
      </c>
      <c r="H179" s="93">
        <f t="shared" si="32"/>
        <v>8.4745762711864403E-2</v>
      </c>
      <c r="I179" s="92">
        <v>6</v>
      </c>
      <c r="J179" s="93">
        <f t="shared" si="33"/>
        <v>0.10169491525423729</v>
      </c>
      <c r="K179" s="92">
        <v>12</v>
      </c>
      <c r="L179" s="93">
        <f t="shared" si="34"/>
        <v>0.20338983050847459</v>
      </c>
      <c r="M179" s="92">
        <v>9</v>
      </c>
      <c r="N179" s="93">
        <f t="shared" si="35"/>
        <v>0.15254237288135594</v>
      </c>
      <c r="O179" s="92">
        <v>27</v>
      </c>
      <c r="P179" s="93">
        <f t="shared" si="36"/>
        <v>0.4576271186440678</v>
      </c>
      <c r="Q179" s="94">
        <f t="shared" si="62"/>
        <v>11</v>
      </c>
      <c r="R179" s="95">
        <f t="shared" si="37"/>
        <v>0.1864406779661017</v>
      </c>
      <c r="S179" s="94">
        <f t="shared" si="63"/>
        <v>48</v>
      </c>
      <c r="T179" s="95">
        <f t="shared" si="38"/>
        <v>0.81355932203389836</v>
      </c>
      <c r="U179" s="138" t="str">
        <f>IF(F179='TK_HL-HK'!$C$34,"Đúng","Sai")</f>
        <v>Đúng</v>
      </c>
      <c r="V179" s="5"/>
      <c r="W179" s="5"/>
      <c r="X179" s="5"/>
      <c r="Y179" s="5"/>
      <c r="Z179" s="5"/>
    </row>
    <row r="180" spans="1:26" ht="15" customHeight="1" x14ac:dyDescent="0.2">
      <c r="A180" s="260"/>
      <c r="B180" s="260"/>
      <c r="C180" s="261"/>
      <c r="D180" s="261"/>
      <c r="E180" s="88" t="s">
        <v>66</v>
      </c>
      <c r="F180" s="88">
        <f t="shared" si="55"/>
        <v>327</v>
      </c>
      <c r="G180" s="89">
        <f>SUM(G176:G179)</f>
        <v>18</v>
      </c>
      <c r="H180" s="97">
        <f t="shared" si="32"/>
        <v>5.5045871559633031E-2</v>
      </c>
      <c r="I180" s="89">
        <f>SUM(I176:I179)</f>
        <v>22</v>
      </c>
      <c r="J180" s="97">
        <f t="shared" si="33"/>
        <v>6.7278287461773695E-2</v>
      </c>
      <c r="K180" s="89">
        <f>SUM(K176:K179)</f>
        <v>42</v>
      </c>
      <c r="L180" s="97">
        <f t="shared" si="34"/>
        <v>0.12844036697247707</v>
      </c>
      <c r="M180" s="89">
        <f>SUM(M176:M179)</f>
        <v>71</v>
      </c>
      <c r="N180" s="97">
        <f t="shared" si="35"/>
        <v>0.21712538226299694</v>
      </c>
      <c r="O180" s="89">
        <f>SUM(O176:O179)</f>
        <v>174</v>
      </c>
      <c r="P180" s="96">
        <f t="shared" si="36"/>
        <v>0.5321100917431193</v>
      </c>
      <c r="Q180" s="89">
        <f t="shared" si="62"/>
        <v>40</v>
      </c>
      <c r="R180" s="97">
        <f t="shared" si="37"/>
        <v>0.12232415902140673</v>
      </c>
      <c r="S180" s="89">
        <f t="shared" si="63"/>
        <v>287</v>
      </c>
      <c r="T180" s="97">
        <f t="shared" si="38"/>
        <v>0.8776758409785933</v>
      </c>
      <c r="U180" s="138" t="str">
        <f>IF(F180='TK_HL-HK'!$C$35,"Đúng","Sai")</f>
        <v>Đúng</v>
      </c>
      <c r="V180" s="5"/>
      <c r="W180" s="5"/>
      <c r="X180" s="5"/>
      <c r="Y180" s="5"/>
      <c r="Z180" s="5"/>
    </row>
    <row r="181" spans="1:26" ht="15" customHeight="1" x14ac:dyDescent="0.2">
      <c r="A181" s="260"/>
      <c r="B181" s="260"/>
      <c r="C181" s="262">
        <v>6</v>
      </c>
      <c r="D181" s="259" t="s">
        <v>71</v>
      </c>
      <c r="E181" s="91">
        <v>6</v>
      </c>
      <c r="F181" s="91">
        <f t="shared" si="55"/>
        <v>88</v>
      </c>
      <c r="G181" s="92">
        <v>5</v>
      </c>
      <c r="H181" s="93">
        <f t="shared" si="32"/>
        <v>5.6818181818181816E-2</v>
      </c>
      <c r="I181" s="92">
        <v>5</v>
      </c>
      <c r="J181" s="93">
        <f t="shared" si="33"/>
        <v>5.6818181818181816E-2</v>
      </c>
      <c r="K181" s="92">
        <v>11</v>
      </c>
      <c r="L181" s="93">
        <f t="shared" si="34"/>
        <v>0.125</v>
      </c>
      <c r="M181" s="92">
        <v>17</v>
      </c>
      <c r="N181" s="93">
        <f t="shared" si="35"/>
        <v>0.19318181818181818</v>
      </c>
      <c r="O181" s="92">
        <v>50</v>
      </c>
      <c r="P181" s="93">
        <f t="shared" si="36"/>
        <v>0.56818181818181823</v>
      </c>
      <c r="Q181" s="94">
        <f t="shared" ref="Q181:Q200" si="64">G181+I181</f>
        <v>10</v>
      </c>
      <c r="R181" s="95">
        <f t="shared" si="37"/>
        <v>0.11363636363636363</v>
      </c>
      <c r="S181" s="94">
        <f t="shared" ref="S181:S200" si="65">K181+M181+O181</f>
        <v>78</v>
      </c>
      <c r="T181" s="95">
        <f t="shared" si="38"/>
        <v>0.88636363636363635</v>
      </c>
      <c r="U181" s="138" t="str">
        <f>IF(F181='TK_HL-HK'!$C$31,"Đúng","Sai")</f>
        <v>Đúng</v>
      </c>
      <c r="V181" s="5"/>
      <c r="W181" s="5"/>
      <c r="X181" s="5"/>
      <c r="Y181" s="5"/>
      <c r="Z181" s="5"/>
    </row>
    <row r="182" spans="1:26" ht="15" customHeight="1" x14ac:dyDescent="0.2">
      <c r="A182" s="260"/>
      <c r="B182" s="260"/>
      <c r="C182" s="260"/>
      <c r="D182" s="260"/>
      <c r="E182" s="91">
        <v>7</v>
      </c>
      <c r="F182" s="91">
        <f t="shared" si="55"/>
        <v>99</v>
      </c>
      <c r="G182" s="92">
        <v>7</v>
      </c>
      <c r="H182" s="93">
        <f t="shared" si="32"/>
        <v>7.0707070707070704E-2</v>
      </c>
      <c r="I182" s="92">
        <v>17</v>
      </c>
      <c r="J182" s="93">
        <f t="shared" si="33"/>
        <v>0.17171717171717171</v>
      </c>
      <c r="K182" s="92">
        <v>9</v>
      </c>
      <c r="L182" s="93">
        <f t="shared" si="34"/>
        <v>9.0909090909090912E-2</v>
      </c>
      <c r="M182" s="92">
        <v>19</v>
      </c>
      <c r="N182" s="93">
        <f t="shared" si="35"/>
        <v>0.19191919191919191</v>
      </c>
      <c r="O182" s="92">
        <v>47</v>
      </c>
      <c r="P182" s="93">
        <f t="shared" si="36"/>
        <v>0.47474747474747475</v>
      </c>
      <c r="Q182" s="94">
        <f t="shared" si="64"/>
        <v>24</v>
      </c>
      <c r="R182" s="95">
        <f t="shared" si="37"/>
        <v>0.24242424242424243</v>
      </c>
      <c r="S182" s="94">
        <f t="shared" si="65"/>
        <v>75</v>
      </c>
      <c r="T182" s="95">
        <f t="shared" si="38"/>
        <v>0.75757575757575757</v>
      </c>
      <c r="U182" s="138" t="str">
        <f>IF(F182='TK_HL-HK'!$C$32,"Đúng","Sai")</f>
        <v>Đúng</v>
      </c>
      <c r="V182" s="5"/>
      <c r="W182" s="5"/>
      <c r="X182" s="5"/>
      <c r="Y182" s="5"/>
      <c r="Z182" s="5"/>
    </row>
    <row r="183" spans="1:26" ht="15" customHeight="1" x14ac:dyDescent="0.2">
      <c r="A183" s="260"/>
      <c r="B183" s="260"/>
      <c r="C183" s="260"/>
      <c r="D183" s="260"/>
      <c r="E183" s="91">
        <v>8</v>
      </c>
      <c r="F183" s="91">
        <f t="shared" si="55"/>
        <v>81</v>
      </c>
      <c r="G183" s="92">
        <v>2</v>
      </c>
      <c r="H183" s="93">
        <f t="shared" si="32"/>
        <v>2.4691358024691357E-2</v>
      </c>
      <c r="I183" s="92">
        <v>6</v>
      </c>
      <c r="J183" s="93">
        <f t="shared" si="33"/>
        <v>7.407407407407407E-2</v>
      </c>
      <c r="K183" s="92">
        <v>18</v>
      </c>
      <c r="L183" s="93">
        <f t="shared" si="34"/>
        <v>0.22222222222222221</v>
      </c>
      <c r="M183" s="92">
        <v>15</v>
      </c>
      <c r="N183" s="93">
        <f t="shared" si="35"/>
        <v>0.18518518518518517</v>
      </c>
      <c r="O183" s="92">
        <v>40</v>
      </c>
      <c r="P183" s="93">
        <f t="shared" si="36"/>
        <v>0.49382716049382713</v>
      </c>
      <c r="Q183" s="94">
        <f t="shared" si="64"/>
        <v>8</v>
      </c>
      <c r="R183" s="95">
        <f t="shared" si="37"/>
        <v>9.8765432098765427E-2</v>
      </c>
      <c r="S183" s="94">
        <f t="shared" si="65"/>
        <v>73</v>
      </c>
      <c r="T183" s="95">
        <f t="shared" si="38"/>
        <v>0.90123456790123457</v>
      </c>
      <c r="U183" s="138" t="str">
        <f>IF(F183='TK_HL-HK'!$C$33,"Đúng","Sai")</f>
        <v>Đúng</v>
      </c>
      <c r="V183" s="5"/>
      <c r="W183" s="5"/>
      <c r="X183" s="5"/>
      <c r="Y183" s="5"/>
      <c r="Z183" s="5"/>
    </row>
    <row r="184" spans="1:26" ht="15" customHeight="1" x14ac:dyDescent="0.2">
      <c r="A184" s="260"/>
      <c r="B184" s="260"/>
      <c r="C184" s="260"/>
      <c r="D184" s="260"/>
      <c r="E184" s="91">
        <v>9</v>
      </c>
      <c r="F184" s="91">
        <f t="shared" si="55"/>
        <v>59</v>
      </c>
      <c r="G184" s="92">
        <v>2</v>
      </c>
      <c r="H184" s="93">
        <f t="shared" si="32"/>
        <v>3.3898305084745763E-2</v>
      </c>
      <c r="I184" s="92">
        <v>5</v>
      </c>
      <c r="J184" s="93">
        <f t="shared" si="33"/>
        <v>8.4745762711864403E-2</v>
      </c>
      <c r="K184" s="92">
        <v>10</v>
      </c>
      <c r="L184" s="93">
        <f t="shared" si="34"/>
        <v>0.16949152542372881</v>
      </c>
      <c r="M184" s="92">
        <v>10</v>
      </c>
      <c r="N184" s="93">
        <f t="shared" si="35"/>
        <v>0.16949152542372881</v>
      </c>
      <c r="O184" s="92">
        <v>32</v>
      </c>
      <c r="P184" s="93">
        <f t="shared" si="36"/>
        <v>0.5423728813559322</v>
      </c>
      <c r="Q184" s="94">
        <f t="shared" si="64"/>
        <v>7</v>
      </c>
      <c r="R184" s="95">
        <f t="shared" si="37"/>
        <v>0.11864406779661017</v>
      </c>
      <c r="S184" s="94">
        <f t="shared" si="65"/>
        <v>52</v>
      </c>
      <c r="T184" s="95">
        <f t="shared" si="38"/>
        <v>0.88135593220338981</v>
      </c>
      <c r="U184" s="138" t="str">
        <f>IF(F184='TK_HL-HK'!$C$34,"Đúng","Sai")</f>
        <v>Đúng</v>
      </c>
      <c r="V184" s="5"/>
      <c r="W184" s="5"/>
      <c r="X184" s="5"/>
      <c r="Y184" s="5"/>
      <c r="Z184" s="5"/>
    </row>
    <row r="185" spans="1:26" ht="15" customHeight="1" x14ac:dyDescent="0.2">
      <c r="A185" s="261"/>
      <c r="B185" s="261"/>
      <c r="C185" s="261"/>
      <c r="D185" s="261"/>
      <c r="E185" s="88" t="s">
        <v>66</v>
      </c>
      <c r="F185" s="88">
        <f t="shared" si="55"/>
        <v>327</v>
      </c>
      <c r="G185" s="89">
        <f>SUM(G181:G184)</f>
        <v>16</v>
      </c>
      <c r="H185" s="97">
        <f t="shared" si="32"/>
        <v>4.8929663608562692E-2</v>
      </c>
      <c r="I185" s="89">
        <f>SUM(I181:I184)</f>
        <v>33</v>
      </c>
      <c r="J185" s="97">
        <f t="shared" si="33"/>
        <v>0.10091743119266056</v>
      </c>
      <c r="K185" s="89">
        <f>SUM(K181:K184)</f>
        <v>48</v>
      </c>
      <c r="L185" s="97">
        <f t="shared" si="34"/>
        <v>0.14678899082568808</v>
      </c>
      <c r="M185" s="89">
        <f>SUM(M181:M184)</f>
        <v>61</v>
      </c>
      <c r="N185" s="97">
        <f t="shared" si="35"/>
        <v>0.18654434250764526</v>
      </c>
      <c r="O185" s="89">
        <f>SUM(O181:O184)</f>
        <v>169</v>
      </c>
      <c r="P185" s="96">
        <f t="shared" si="36"/>
        <v>0.51681957186544347</v>
      </c>
      <c r="Q185" s="89">
        <f t="shared" si="64"/>
        <v>49</v>
      </c>
      <c r="R185" s="97">
        <f t="shared" si="37"/>
        <v>0.14984709480122324</v>
      </c>
      <c r="S185" s="89">
        <f t="shared" si="65"/>
        <v>278</v>
      </c>
      <c r="T185" s="97">
        <f t="shared" si="38"/>
        <v>0.85015290519877673</v>
      </c>
      <c r="U185" s="138" t="str">
        <f>IF(F185='TK_HL-HK'!$C$35,"Đúng","Sai")</f>
        <v>Đúng</v>
      </c>
      <c r="V185" s="5"/>
      <c r="W185" s="5"/>
      <c r="X185" s="5"/>
      <c r="Y185" s="5"/>
      <c r="Z185" s="5"/>
    </row>
    <row r="186" spans="1:26" ht="15" customHeight="1" x14ac:dyDescent="0.2">
      <c r="A186" s="263">
        <v>7</v>
      </c>
      <c r="B186" s="264" t="s">
        <v>33</v>
      </c>
      <c r="C186" s="262">
        <v>1</v>
      </c>
      <c r="D186" s="259" t="s">
        <v>65</v>
      </c>
      <c r="E186" s="91">
        <v>6</v>
      </c>
      <c r="F186" s="91">
        <f t="shared" ref="F186:F289" si="66">G186+I186+K186+M186+O186</f>
        <v>81</v>
      </c>
      <c r="G186" s="92">
        <v>5</v>
      </c>
      <c r="H186" s="93">
        <f t="shared" si="32"/>
        <v>6.1728395061728392E-2</v>
      </c>
      <c r="I186" s="92">
        <v>8</v>
      </c>
      <c r="J186" s="93">
        <f t="shared" si="33"/>
        <v>9.8765432098765427E-2</v>
      </c>
      <c r="K186" s="92">
        <v>21</v>
      </c>
      <c r="L186" s="93">
        <f t="shared" si="34"/>
        <v>0.25925925925925924</v>
      </c>
      <c r="M186" s="92">
        <v>16</v>
      </c>
      <c r="N186" s="93">
        <f t="shared" si="35"/>
        <v>0.19753086419753085</v>
      </c>
      <c r="O186" s="92">
        <v>31</v>
      </c>
      <c r="P186" s="93">
        <f t="shared" si="36"/>
        <v>0.38271604938271603</v>
      </c>
      <c r="Q186" s="94">
        <f t="shared" si="64"/>
        <v>13</v>
      </c>
      <c r="R186" s="95">
        <f t="shared" si="37"/>
        <v>0.16049382716049382</v>
      </c>
      <c r="S186" s="94">
        <f t="shared" si="65"/>
        <v>68</v>
      </c>
      <c r="T186" s="95">
        <f t="shared" si="38"/>
        <v>0.83950617283950613</v>
      </c>
      <c r="U186" s="138" t="str">
        <f>IF(F186='TK_HL-HK'!$C$36,"Đúng","Sai")</f>
        <v>Đúng</v>
      </c>
      <c r="V186" s="5"/>
      <c r="W186" s="5"/>
      <c r="X186" s="5"/>
      <c r="Y186" s="5"/>
      <c r="Z186" s="5"/>
    </row>
    <row r="187" spans="1:26" ht="15" customHeight="1" x14ac:dyDescent="0.2">
      <c r="A187" s="260"/>
      <c r="B187" s="260"/>
      <c r="C187" s="260"/>
      <c r="D187" s="260"/>
      <c r="E187" s="91">
        <v>7</v>
      </c>
      <c r="F187" s="91">
        <f t="shared" si="66"/>
        <v>100</v>
      </c>
      <c r="G187" s="92">
        <v>2</v>
      </c>
      <c r="H187" s="93">
        <f t="shared" si="32"/>
        <v>0.02</v>
      </c>
      <c r="I187" s="92">
        <v>3</v>
      </c>
      <c r="J187" s="93">
        <f t="shared" si="33"/>
        <v>0.03</v>
      </c>
      <c r="K187" s="92">
        <v>25</v>
      </c>
      <c r="L187" s="93">
        <f t="shared" si="34"/>
        <v>0.25</v>
      </c>
      <c r="M187" s="92">
        <v>33</v>
      </c>
      <c r="N187" s="93">
        <f t="shared" si="35"/>
        <v>0.33</v>
      </c>
      <c r="O187" s="92">
        <v>37</v>
      </c>
      <c r="P187" s="93">
        <f t="shared" si="36"/>
        <v>0.37</v>
      </c>
      <c r="Q187" s="94">
        <f t="shared" si="64"/>
        <v>5</v>
      </c>
      <c r="R187" s="95">
        <f t="shared" si="37"/>
        <v>0.05</v>
      </c>
      <c r="S187" s="94">
        <f t="shared" si="65"/>
        <v>95</v>
      </c>
      <c r="T187" s="95">
        <f t="shared" si="38"/>
        <v>0.95</v>
      </c>
      <c r="U187" s="138" t="str">
        <f>IF(F187='TK_HL-HK'!$C$37,"Đúng","Sai")</f>
        <v>Đúng</v>
      </c>
      <c r="V187" s="5"/>
      <c r="W187" s="5"/>
      <c r="X187" s="5"/>
      <c r="Y187" s="5"/>
      <c r="Z187" s="5"/>
    </row>
    <row r="188" spans="1:26" ht="15" customHeight="1" x14ac:dyDescent="0.2">
      <c r="A188" s="260"/>
      <c r="B188" s="260"/>
      <c r="C188" s="260"/>
      <c r="D188" s="260"/>
      <c r="E188" s="91">
        <v>8</v>
      </c>
      <c r="F188" s="91">
        <f t="shared" si="66"/>
        <v>87</v>
      </c>
      <c r="G188" s="92">
        <v>6</v>
      </c>
      <c r="H188" s="93">
        <f t="shared" si="32"/>
        <v>6.8965517241379309E-2</v>
      </c>
      <c r="I188" s="92">
        <v>8</v>
      </c>
      <c r="J188" s="93">
        <f t="shared" si="33"/>
        <v>9.1954022988505746E-2</v>
      </c>
      <c r="K188" s="92">
        <v>15</v>
      </c>
      <c r="L188" s="93">
        <f t="shared" si="34"/>
        <v>0.17241379310344829</v>
      </c>
      <c r="M188" s="92">
        <v>25</v>
      </c>
      <c r="N188" s="93">
        <f t="shared" si="35"/>
        <v>0.28735632183908044</v>
      </c>
      <c r="O188" s="92">
        <v>33</v>
      </c>
      <c r="P188" s="93">
        <f t="shared" si="36"/>
        <v>0.37931034482758619</v>
      </c>
      <c r="Q188" s="94">
        <f t="shared" si="64"/>
        <v>14</v>
      </c>
      <c r="R188" s="95">
        <f t="shared" si="37"/>
        <v>0.16091954022988506</v>
      </c>
      <c r="S188" s="94">
        <f t="shared" si="65"/>
        <v>73</v>
      </c>
      <c r="T188" s="95">
        <f t="shared" si="38"/>
        <v>0.83908045977011492</v>
      </c>
      <c r="U188" s="138" t="str">
        <f>IF(F188='TK_HL-HK'!$C$38,"Đúng","Sai")</f>
        <v>Đúng</v>
      </c>
      <c r="V188" s="5"/>
      <c r="W188" s="5"/>
      <c r="X188" s="5"/>
      <c r="Y188" s="5"/>
      <c r="Z188" s="5"/>
    </row>
    <row r="189" spans="1:26" ht="15" customHeight="1" x14ac:dyDescent="0.2">
      <c r="A189" s="260"/>
      <c r="B189" s="260"/>
      <c r="C189" s="260"/>
      <c r="D189" s="260"/>
      <c r="E189" s="91">
        <v>9</v>
      </c>
      <c r="F189" s="91">
        <f t="shared" si="66"/>
        <v>58</v>
      </c>
      <c r="G189" s="92">
        <v>1</v>
      </c>
      <c r="H189" s="93">
        <f t="shared" si="32"/>
        <v>1.7241379310344827E-2</v>
      </c>
      <c r="I189" s="92">
        <v>2</v>
      </c>
      <c r="J189" s="93">
        <f t="shared" si="33"/>
        <v>3.4482758620689655E-2</v>
      </c>
      <c r="K189" s="92">
        <v>5</v>
      </c>
      <c r="L189" s="93">
        <f t="shared" si="34"/>
        <v>8.6206896551724144E-2</v>
      </c>
      <c r="M189" s="92">
        <v>7</v>
      </c>
      <c r="N189" s="93">
        <f t="shared" si="35"/>
        <v>0.1206896551724138</v>
      </c>
      <c r="O189" s="92">
        <v>43</v>
      </c>
      <c r="P189" s="93">
        <f t="shared" si="36"/>
        <v>0.74137931034482762</v>
      </c>
      <c r="Q189" s="94">
        <f t="shared" si="64"/>
        <v>3</v>
      </c>
      <c r="R189" s="95">
        <f t="shared" si="37"/>
        <v>5.1724137931034482E-2</v>
      </c>
      <c r="S189" s="94">
        <f t="shared" si="65"/>
        <v>55</v>
      </c>
      <c r="T189" s="95">
        <f t="shared" si="38"/>
        <v>0.94827586206896552</v>
      </c>
      <c r="U189" s="138" t="str">
        <f>IF(F189='TK_HL-HK'!$C$39,"Đúng","Sai")</f>
        <v>Đúng</v>
      </c>
      <c r="V189" s="5"/>
      <c r="W189" s="5"/>
      <c r="X189" s="5"/>
      <c r="Y189" s="5"/>
      <c r="Z189" s="5"/>
    </row>
    <row r="190" spans="1:26" ht="15" customHeight="1" x14ac:dyDescent="0.2">
      <c r="A190" s="260"/>
      <c r="B190" s="260"/>
      <c r="C190" s="261"/>
      <c r="D190" s="261"/>
      <c r="E190" s="88" t="s">
        <v>66</v>
      </c>
      <c r="F190" s="88">
        <f t="shared" si="66"/>
        <v>326</v>
      </c>
      <c r="G190" s="89">
        <f>SUM(G186:G189)</f>
        <v>14</v>
      </c>
      <c r="H190" s="96">
        <f t="shared" si="32"/>
        <v>4.2944785276073622E-2</v>
      </c>
      <c r="I190" s="89">
        <f>SUM(I186:I189)</f>
        <v>21</v>
      </c>
      <c r="J190" s="96">
        <f t="shared" si="33"/>
        <v>6.4417177914110432E-2</v>
      </c>
      <c r="K190" s="89">
        <f>SUM(K186:K189)</f>
        <v>66</v>
      </c>
      <c r="L190" s="96">
        <f t="shared" si="34"/>
        <v>0.20245398773006135</v>
      </c>
      <c r="M190" s="89">
        <f>SUM(M186:M189)</f>
        <v>81</v>
      </c>
      <c r="N190" s="96">
        <f t="shared" si="35"/>
        <v>0.24846625766871167</v>
      </c>
      <c r="O190" s="89">
        <f>SUM(O186:O189)</f>
        <v>144</v>
      </c>
      <c r="P190" s="96">
        <f t="shared" si="36"/>
        <v>0.44171779141104295</v>
      </c>
      <c r="Q190" s="89">
        <f t="shared" si="64"/>
        <v>35</v>
      </c>
      <c r="R190" s="97">
        <f t="shared" si="37"/>
        <v>0.10736196319018405</v>
      </c>
      <c r="S190" s="89">
        <f t="shared" si="65"/>
        <v>291</v>
      </c>
      <c r="T190" s="97">
        <f t="shared" si="38"/>
        <v>0.8926380368098159</v>
      </c>
      <c r="U190" s="138" t="str">
        <f>IF(F190='TK_HL-HK'!$C$40,"Đúng","Sai")</f>
        <v>Đúng</v>
      </c>
      <c r="V190" s="5"/>
      <c r="W190" s="5"/>
      <c r="X190" s="5"/>
      <c r="Y190" s="5"/>
      <c r="Z190" s="5"/>
    </row>
    <row r="191" spans="1:26" ht="15" customHeight="1" x14ac:dyDescent="0.2">
      <c r="A191" s="260"/>
      <c r="B191" s="260"/>
      <c r="C191" s="262">
        <v>2</v>
      </c>
      <c r="D191" s="259" t="s">
        <v>67</v>
      </c>
      <c r="E191" s="91">
        <v>6</v>
      </c>
      <c r="F191" s="91">
        <f t="shared" si="66"/>
        <v>81</v>
      </c>
      <c r="G191" s="92">
        <v>3</v>
      </c>
      <c r="H191" s="93">
        <f t="shared" si="32"/>
        <v>3.7037037037037035E-2</v>
      </c>
      <c r="I191" s="92">
        <v>3</v>
      </c>
      <c r="J191" s="93">
        <f t="shared" si="33"/>
        <v>3.7037037037037035E-2</v>
      </c>
      <c r="K191" s="92">
        <v>11</v>
      </c>
      <c r="L191" s="93">
        <f t="shared" si="34"/>
        <v>0.13580246913580246</v>
      </c>
      <c r="M191" s="92">
        <v>26</v>
      </c>
      <c r="N191" s="93">
        <f t="shared" si="35"/>
        <v>0.32098765432098764</v>
      </c>
      <c r="O191" s="92">
        <v>38</v>
      </c>
      <c r="P191" s="93">
        <f t="shared" si="36"/>
        <v>0.46913580246913578</v>
      </c>
      <c r="Q191" s="94">
        <f t="shared" si="64"/>
        <v>6</v>
      </c>
      <c r="R191" s="95">
        <f t="shared" si="37"/>
        <v>7.407407407407407E-2</v>
      </c>
      <c r="S191" s="94">
        <f t="shared" si="65"/>
        <v>75</v>
      </c>
      <c r="T191" s="95">
        <f t="shared" si="38"/>
        <v>0.92592592592592593</v>
      </c>
      <c r="U191" s="138" t="str">
        <f>IF(F191='TK_HL-HK'!$C$36,"Đúng","Sai")</f>
        <v>Đúng</v>
      </c>
      <c r="V191" s="5"/>
      <c r="W191" s="5"/>
      <c r="X191" s="5"/>
      <c r="Y191" s="5"/>
      <c r="Z191" s="5"/>
    </row>
    <row r="192" spans="1:26" ht="15" customHeight="1" x14ac:dyDescent="0.2">
      <c r="A192" s="260"/>
      <c r="B192" s="260"/>
      <c r="C192" s="260"/>
      <c r="D192" s="260"/>
      <c r="E192" s="91">
        <v>7</v>
      </c>
      <c r="F192" s="91">
        <f t="shared" si="66"/>
        <v>100</v>
      </c>
      <c r="G192" s="92">
        <v>0</v>
      </c>
      <c r="H192" s="93">
        <f t="shared" si="32"/>
        <v>0</v>
      </c>
      <c r="I192" s="92">
        <v>0</v>
      </c>
      <c r="J192" s="93">
        <f t="shared" si="33"/>
        <v>0</v>
      </c>
      <c r="K192" s="92">
        <v>7</v>
      </c>
      <c r="L192" s="93">
        <f t="shared" si="34"/>
        <v>7.0000000000000007E-2</v>
      </c>
      <c r="M192" s="92">
        <v>19</v>
      </c>
      <c r="N192" s="93">
        <f t="shared" si="35"/>
        <v>0.19</v>
      </c>
      <c r="O192" s="92">
        <v>74</v>
      </c>
      <c r="P192" s="93">
        <f t="shared" si="36"/>
        <v>0.74</v>
      </c>
      <c r="Q192" s="94">
        <f t="shared" si="64"/>
        <v>0</v>
      </c>
      <c r="R192" s="95">
        <f t="shared" si="37"/>
        <v>0</v>
      </c>
      <c r="S192" s="94">
        <f t="shared" si="65"/>
        <v>100</v>
      </c>
      <c r="T192" s="95">
        <f t="shared" si="38"/>
        <v>1</v>
      </c>
      <c r="U192" s="138" t="str">
        <f>IF(F192='TK_HL-HK'!$C$37,"Đúng","Sai")</f>
        <v>Đúng</v>
      </c>
      <c r="V192" s="5"/>
      <c r="W192" s="5"/>
      <c r="X192" s="5"/>
      <c r="Y192" s="5"/>
      <c r="Z192" s="5"/>
    </row>
    <row r="193" spans="1:26" ht="15" customHeight="1" x14ac:dyDescent="0.2">
      <c r="A193" s="260"/>
      <c r="B193" s="260"/>
      <c r="C193" s="260"/>
      <c r="D193" s="260"/>
      <c r="E193" s="91">
        <v>8</v>
      </c>
      <c r="F193" s="91">
        <f t="shared" si="66"/>
        <v>87</v>
      </c>
      <c r="G193" s="92">
        <v>11</v>
      </c>
      <c r="H193" s="93">
        <f t="shared" si="32"/>
        <v>0.12643678160919541</v>
      </c>
      <c r="I193" s="92">
        <v>8</v>
      </c>
      <c r="J193" s="93">
        <f t="shared" si="33"/>
        <v>9.1954022988505746E-2</v>
      </c>
      <c r="K193" s="92">
        <v>20</v>
      </c>
      <c r="L193" s="93">
        <f t="shared" si="34"/>
        <v>0.22988505747126436</v>
      </c>
      <c r="M193" s="92">
        <v>28</v>
      </c>
      <c r="N193" s="93">
        <f t="shared" si="35"/>
        <v>0.32183908045977011</v>
      </c>
      <c r="O193" s="92">
        <v>20</v>
      </c>
      <c r="P193" s="93">
        <f t="shared" si="36"/>
        <v>0.22988505747126436</v>
      </c>
      <c r="Q193" s="94">
        <f t="shared" si="64"/>
        <v>19</v>
      </c>
      <c r="R193" s="95">
        <f t="shared" si="37"/>
        <v>0.21839080459770116</v>
      </c>
      <c r="S193" s="94">
        <f t="shared" si="65"/>
        <v>68</v>
      </c>
      <c r="T193" s="95">
        <f t="shared" si="38"/>
        <v>0.7816091954022989</v>
      </c>
      <c r="U193" s="138" t="str">
        <f>IF(F193='TK_HL-HK'!$C$38,"Đúng","Sai")</f>
        <v>Đúng</v>
      </c>
      <c r="V193" s="5"/>
      <c r="W193" s="5"/>
      <c r="X193" s="5"/>
      <c r="Y193" s="5"/>
      <c r="Z193" s="5"/>
    </row>
    <row r="194" spans="1:26" ht="15" customHeight="1" x14ac:dyDescent="0.2">
      <c r="A194" s="260"/>
      <c r="B194" s="260"/>
      <c r="C194" s="260"/>
      <c r="D194" s="260"/>
      <c r="E194" s="91">
        <v>9</v>
      </c>
      <c r="F194" s="91">
        <f t="shared" si="66"/>
        <v>58</v>
      </c>
      <c r="G194" s="92">
        <v>0</v>
      </c>
      <c r="H194" s="93">
        <f t="shared" si="32"/>
        <v>0</v>
      </c>
      <c r="I194" s="92">
        <v>0</v>
      </c>
      <c r="J194" s="93">
        <f t="shared" si="33"/>
        <v>0</v>
      </c>
      <c r="K194" s="92">
        <v>4</v>
      </c>
      <c r="L194" s="93">
        <f t="shared" si="34"/>
        <v>6.8965517241379309E-2</v>
      </c>
      <c r="M194" s="92">
        <v>16</v>
      </c>
      <c r="N194" s="93">
        <f t="shared" si="35"/>
        <v>0.27586206896551724</v>
      </c>
      <c r="O194" s="92">
        <v>38</v>
      </c>
      <c r="P194" s="93">
        <f t="shared" si="36"/>
        <v>0.65517241379310343</v>
      </c>
      <c r="Q194" s="94">
        <f t="shared" si="64"/>
        <v>0</v>
      </c>
      <c r="R194" s="95">
        <f t="shared" si="37"/>
        <v>0</v>
      </c>
      <c r="S194" s="94">
        <f t="shared" si="65"/>
        <v>58</v>
      </c>
      <c r="T194" s="95">
        <f t="shared" si="38"/>
        <v>1</v>
      </c>
      <c r="U194" s="138" t="str">
        <f>IF(F194='TK_HL-HK'!$C$39,"Đúng","Sai")</f>
        <v>Đúng</v>
      </c>
      <c r="V194" s="5"/>
      <c r="W194" s="5"/>
      <c r="X194" s="5"/>
      <c r="Y194" s="5"/>
      <c r="Z194" s="5"/>
    </row>
    <row r="195" spans="1:26" ht="15" customHeight="1" x14ac:dyDescent="0.2">
      <c r="A195" s="260"/>
      <c r="B195" s="260"/>
      <c r="C195" s="261"/>
      <c r="D195" s="261"/>
      <c r="E195" s="88" t="s">
        <v>66</v>
      </c>
      <c r="F195" s="88">
        <f t="shared" si="66"/>
        <v>326</v>
      </c>
      <c r="G195" s="89">
        <f>SUM(G191:G194)</f>
        <v>14</v>
      </c>
      <c r="H195" s="97">
        <f t="shared" si="32"/>
        <v>4.2944785276073622E-2</v>
      </c>
      <c r="I195" s="89">
        <f>SUM(I191:I194)</f>
        <v>11</v>
      </c>
      <c r="J195" s="97">
        <f t="shared" si="33"/>
        <v>3.3742331288343558E-2</v>
      </c>
      <c r="K195" s="89">
        <f>SUM(K191:K194)</f>
        <v>42</v>
      </c>
      <c r="L195" s="97">
        <f t="shared" si="34"/>
        <v>0.12883435582822086</v>
      </c>
      <c r="M195" s="89">
        <f>SUM(M191:M194)</f>
        <v>89</v>
      </c>
      <c r="N195" s="97">
        <f t="shared" si="35"/>
        <v>0.27300613496932513</v>
      </c>
      <c r="O195" s="89">
        <f>SUM(O191:O194)</f>
        <v>170</v>
      </c>
      <c r="P195" s="96">
        <f t="shared" si="36"/>
        <v>0.5214723926380368</v>
      </c>
      <c r="Q195" s="89">
        <f t="shared" si="64"/>
        <v>25</v>
      </c>
      <c r="R195" s="97">
        <f t="shared" si="37"/>
        <v>7.6687116564417179E-2</v>
      </c>
      <c r="S195" s="89">
        <f t="shared" si="65"/>
        <v>301</v>
      </c>
      <c r="T195" s="97">
        <f t="shared" si="38"/>
        <v>0.92331288343558282</v>
      </c>
      <c r="U195" s="138" t="str">
        <f>IF(F195='TK_HL-HK'!$C$40,"Đúng","Sai")</f>
        <v>Đúng</v>
      </c>
      <c r="V195" s="5"/>
      <c r="W195" s="5"/>
      <c r="X195" s="5"/>
      <c r="Y195" s="5"/>
      <c r="Z195" s="5"/>
    </row>
    <row r="196" spans="1:26" ht="15" customHeight="1" x14ac:dyDescent="0.2">
      <c r="A196" s="260"/>
      <c r="B196" s="260"/>
      <c r="C196" s="262">
        <v>5</v>
      </c>
      <c r="D196" s="265" t="s">
        <v>68</v>
      </c>
      <c r="E196" s="91">
        <v>6</v>
      </c>
      <c r="F196" s="91">
        <f t="shared" si="66"/>
        <v>81</v>
      </c>
      <c r="G196" s="92">
        <v>4</v>
      </c>
      <c r="H196" s="93">
        <f t="shared" si="32"/>
        <v>4.9382716049382713E-2</v>
      </c>
      <c r="I196" s="92">
        <v>4</v>
      </c>
      <c r="J196" s="93">
        <f t="shared" si="33"/>
        <v>4.9382716049382713E-2</v>
      </c>
      <c r="K196" s="92">
        <v>7</v>
      </c>
      <c r="L196" s="93">
        <f t="shared" si="34"/>
        <v>8.6419753086419748E-2</v>
      </c>
      <c r="M196" s="92">
        <v>17</v>
      </c>
      <c r="N196" s="93">
        <f t="shared" si="35"/>
        <v>0.20987654320987653</v>
      </c>
      <c r="O196" s="92">
        <v>49</v>
      </c>
      <c r="P196" s="93">
        <f t="shared" si="36"/>
        <v>0.60493827160493829</v>
      </c>
      <c r="Q196" s="94">
        <f t="shared" si="64"/>
        <v>8</v>
      </c>
      <c r="R196" s="95">
        <f t="shared" si="37"/>
        <v>9.8765432098765427E-2</v>
      </c>
      <c r="S196" s="94">
        <f t="shared" si="65"/>
        <v>73</v>
      </c>
      <c r="T196" s="95">
        <f t="shared" si="38"/>
        <v>0.90123456790123457</v>
      </c>
      <c r="U196" s="138" t="str">
        <f>IF(F196='TK_HL-HK'!$C$36,"Đúng","Sai")</f>
        <v>Đúng</v>
      </c>
      <c r="V196" s="5"/>
      <c r="W196" s="5"/>
      <c r="X196" s="5"/>
      <c r="Y196" s="5"/>
      <c r="Z196" s="5"/>
    </row>
    <row r="197" spans="1:26" ht="15" customHeight="1" x14ac:dyDescent="0.2">
      <c r="A197" s="260"/>
      <c r="B197" s="260"/>
      <c r="C197" s="260"/>
      <c r="D197" s="260"/>
      <c r="E197" s="91">
        <v>7</v>
      </c>
      <c r="F197" s="91">
        <f t="shared" si="66"/>
        <v>100</v>
      </c>
      <c r="G197" s="92">
        <v>1</v>
      </c>
      <c r="H197" s="93">
        <f t="shared" si="32"/>
        <v>0.01</v>
      </c>
      <c r="I197" s="92">
        <v>2</v>
      </c>
      <c r="J197" s="93">
        <f t="shared" si="33"/>
        <v>0.02</v>
      </c>
      <c r="K197" s="92">
        <v>9</v>
      </c>
      <c r="L197" s="93">
        <f t="shared" si="34"/>
        <v>0.09</v>
      </c>
      <c r="M197" s="92">
        <v>20</v>
      </c>
      <c r="N197" s="93">
        <f t="shared" si="35"/>
        <v>0.2</v>
      </c>
      <c r="O197" s="92">
        <v>68</v>
      </c>
      <c r="P197" s="93">
        <f t="shared" si="36"/>
        <v>0.68</v>
      </c>
      <c r="Q197" s="94">
        <f t="shared" si="64"/>
        <v>3</v>
      </c>
      <c r="R197" s="95">
        <f t="shared" si="37"/>
        <v>0.03</v>
      </c>
      <c r="S197" s="94">
        <f t="shared" si="65"/>
        <v>97</v>
      </c>
      <c r="T197" s="95">
        <f t="shared" si="38"/>
        <v>0.97</v>
      </c>
      <c r="U197" s="138" t="str">
        <f>IF(F197='TK_HL-HK'!$C$37,"Đúng","Sai")</f>
        <v>Đúng</v>
      </c>
      <c r="V197" s="5"/>
      <c r="W197" s="5"/>
      <c r="X197" s="5"/>
      <c r="Y197" s="5"/>
      <c r="Z197" s="5"/>
    </row>
    <row r="198" spans="1:26" ht="15" customHeight="1" x14ac:dyDescent="0.2">
      <c r="A198" s="260"/>
      <c r="B198" s="260"/>
      <c r="C198" s="260"/>
      <c r="D198" s="260"/>
      <c r="E198" s="91">
        <v>8</v>
      </c>
      <c r="F198" s="91">
        <f t="shared" si="66"/>
        <v>87</v>
      </c>
      <c r="G198" s="92">
        <v>1</v>
      </c>
      <c r="H198" s="93">
        <f t="shared" si="32"/>
        <v>1.1494252873563218E-2</v>
      </c>
      <c r="I198" s="92">
        <v>8</v>
      </c>
      <c r="J198" s="93">
        <f t="shared" si="33"/>
        <v>9.1954022988505746E-2</v>
      </c>
      <c r="K198" s="92">
        <v>12</v>
      </c>
      <c r="L198" s="93">
        <f t="shared" si="34"/>
        <v>0.13793103448275862</v>
      </c>
      <c r="M198" s="92">
        <v>10</v>
      </c>
      <c r="N198" s="93">
        <f t="shared" si="35"/>
        <v>0.11494252873563218</v>
      </c>
      <c r="O198" s="92">
        <v>56</v>
      </c>
      <c r="P198" s="93">
        <f t="shared" si="36"/>
        <v>0.64367816091954022</v>
      </c>
      <c r="Q198" s="94">
        <f t="shared" si="64"/>
        <v>9</v>
      </c>
      <c r="R198" s="95">
        <f t="shared" si="37"/>
        <v>0.10344827586206896</v>
      </c>
      <c r="S198" s="94">
        <f t="shared" si="65"/>
        <v>78</v>
      </c>
      <c r="T198" s="95">
        <f t="shared" si="38"/>
        <v>0.89655172413793105</v>
      </c>
      <c r="U198" s="138" t="str">
        <f>IF(F198='TK_HL-HK'!$C$38,"Đúng","Sai")</f>
        <v>Đúng</v>
      </c>
      <c r="V198" s="5"/>
      <c r="W198" s="5"/>
      <c r="X198" s="5"/>
      <c r="Y198" s="5"/>
      <c r="Z198" s="5"/>
    </row>
    <row r="199" spans="1:26" ht="15" customHeight="1" x14ac:dyDescent="0.2">
      <c r="A199" s="260"/>
      <c r="B199" s="260"/>
      <c r="C199" s="260"/>
      <c r="D199" s="260"/>
      <c r="E199" s="91">
        <v>9</v>
      </c>
      <c r="F199" s="91">
        <f t="shared" si="66"/>
        <v>58</v>
      </c>
      <c r="G199" s="92">
        <v>0</v>
      </c>
      <c r="H199" s="93">
        <f t="shared" si="32"/>
        <v>0</v>
      </c>
      <c r="I199" s="92">
        <v>0</v>
      </c>
      <c r="J199" s="93">
        <f t="shared" si="33"/>
        <v>0</v>
      </c>
      <c r="K199" s="92">
        <v>2</v>
      </c>
      <c r="L199" s="93">
        <f t="shared" si="34"/>
        <v>3.4482758620689655E-2</v>
      </c>
      <c r="M199" s="92">
        <v>6</v>
      </c>
      <c r="N199" s="93">
        <f t="shared" si="35"/>
        <v>0.10344827586206896</v>
      </c>
      <c r="O199" s="92">
        <v>50</v>
      </c>
      <c r="P199" s="93">
        <f t="shared" si="36"/>
        <v>0.86206896551724133</v>
      </c>
      <c r="Q199" s="94">
        <f t="shared" si="64"/>
        <v>0</v>
      </c>
      <c r="R199" s="95">
        <f t="shared" si="37"/>
        <v>0</v>
      </c>
      <c r="S199" s="94">
        <f t="shared" si="65"/>
        <v>58</v>
      </c>
      <c r="T199" s="95">
        <f t="shared" si="38"/>
        <v>1</v>
      </c>
      <c r="U199" s="138" t="str">
        <f>IF(F199='TK_HL-HK'!$C$39,"Đúng","Sai")</f>
        <v>Đúng</v>
      </c>
      <c r="V199" s="5"/>
      <c r="W199" s="5"/>
      <c r="X199" s="5"/>
      <c r="Y199" s="5"/>
      <c r="Z199" s="5"/>
    </row>
    <row r="200" spans="1:26" ht="15" customHeight="1" x14ac:dyDescent="0.2">
      <c r="A200" s="260"/>
      <c r="B200" s="260"/>
      <c r="C200" s="261"/>
      <c r="D200" s="261"/>
      <c r="E200" s="88" t="s">
        <v>66</v>
      </c>
      <c r="F200" s="88">
        <f t="shared" si="66"/>
        <v>326</v>
      </c>
      <c r="G200" s="89">
        <f>SUM(G196:G199)</f>
        <v>6</v>
      </c>
      <c r="H200" s="97">
        <f t="shared" si="32"/>
        <v>1.8404907975460124E-2</v>
      </c>
      <c r="I200" s="89">
        <f>SUM(I196:I199)</f>
        <v>14</v>
      </c>
      <c r="J200" s="97">
        <f t="shared" si="33"/>
        <v>4.2944785276073622E-2</v>
      </c>
      <c r="K200" s="89">
        <f>SUM(K196:K199)</f>
        <v>30</v>
      </c>
      <c r="L200" s="97">
        <f t="shared" si="34"/>
        <v>9.202453987730061E-2</v>
      </c>
      <c r="M200" s="89">
        <f>SUM(M196:M199)</f>
        <v>53</v>
      </c>
      <c r="N200" s="97">
        <f t="shared" si="35"/>
        <v>0.16257668711656442</v>
      </c>
      <c r="O200" s="89">
        <f>SUM(O196:O199)</f>
        <v>223</v>
      </c>
      <c r="P200" s="96">
        <f t="shared" si="36"/>
        <v>0.68404907975460127</v>
      </c>
      <c r="Q200" s="89">
        <f t="shared" si="64"/>
        <v>20</v>
      </c>
      <c r="R200" s="97">
        <f t="shared" si="37"/>
        <v>6.1349693251533742E-2</v>
      </c>
      <c r="S200" s="89">
        <f t="shared" si="65"/>
        <v>306</v>
      </c>
      <c r="T200" s="97">
        <f t="shared" si="38"/>
        <v>0.93865030674846628</v>
      </c>
      <c r="U200" s="138" t="str">
        <f>IF(F200='TK_HL-HK'!$C$40,"Đúng","Sai")</f>
        <v>Đúng</v>
      </c>
      <c r="V200" s="5"/>
      <c r="W200" s="5"/>
      <c r="X200" s="5"/>
      <c r="Y200" s="5"/>
      <c r="Z200" s="5"/>
    </row>
    <row r="201" spans="1:26" ht="15" customHeight="1" x14ac:dyDescent="0.2">
      <c r="A201" s="260"/>
      <c r="B201" s="260"/>
      <c r="C201" s="262">
        <v>6</v>
      </c>
      <c r="D201" s="259" t="s">
        <v>69</v>
      </c>
      <c r="E201" s="91">
        <v>6</v>
      </c>
      <c r="F201" s="91">
        <f t="shared" si="66"/>
        <v>81</v>
      </c>
      <c r="G201" s="92">
        <v>0</v>
      </c>
      <c r="H201" s="93">
        <f t="shared" si="32"/>
        <v>0</v>
      </c>
      <c r="I201" s="92">
        <v>5</v>
      </c>
      <c r="J201" s="93">
        <f t="shared" si="33"/>
        <v>6.1728395061728392E-2</v>
      </c>
      <c r="K201" s="92">
        <v>5</v>
      </c>
      <c r="L201" s="93">
        <f t="shared" si="34"/>
        <v>6.1728395061728392E-2</v>
      </c>
      <c r="M201" s="92">
        <v>37</v>
      </c>
      <c r="N201" s="93">
        <f t="shared" si="35"/>
        <v>0.4567901234567901</v>
      </c>
      <c r="O201" s="92">
        <v>34</v>
      </c>
      <c r="P201" s="93">
        <f t="shared" si="36"/>
        <v>0.41975308641975306</v>
      </c>
      <c r="Q201" s="94">
        <f t="shared" ref="Q201:Q210" si="67">G201+I201</f>
        <v>5</v>
      </c>
      <c r="R201" s="95">
        <f t="shared" si="37"/>
        <v>6.1728395061728392E-2</v>
      </c>
      <c r="S201" s="94">
        <f t="shared" ref="S201:S210" si="68">K201+M201+O201</f>
        <v>76</v>
      </c>
      <c r="T201" s="95">
        <f t="shared" si="38"/>
        <v>0.93827160493827155</v>
      </c>
      <c r="U201" s="138" t="str">
        <f>IF(F201='TK_HL-HK'!$C$36,"Đúng","Sai")</f>
        <v>Đúng</v>
      </c>
      <c r="V201" s="53"/>
      <c r="W201" s="53"/>
      <c r="X201" s="53"/>
      <c r="Y201" s="53"/>
      <c r="Z201" s="53"/>
    </row>
    <row r="202" spans="1:26" ht="15" customHeight="1" x14ac:dyDescent="0.2">
      <c r="A202" s="260"/>
      <c r="B202" s="260"/>
      <c r="C202" s="260"/>
      <c r="D202" s="260"/>
      <c r="E202" s="91">
        <v>7</v>
      </c>
      <c r="F202" s="91">
        <f t="shared" si="66"/>
        <v>100</v>
      </c>
      <c r="G202" s="92">
        <v>0</v>
      </c>
      <c r="H202" s="93">
        <f t="shared" si="32"/>
        <v>0</v>
      </c>
      <c r="I202" s="92">
        <v>0</v>
      </c>
      <c r="J202" s="93">
        <f t="shared" si="33"/>
        <v>0</v>
      </c>
      <c r="K202" s="92">
        <v>9</v>
      </c>
      <c r="L202" s="93">
        <f t="shared" si="34"/>
        <v>0.09</v>
      </c>
      <c r="M202" s="92">
        <v>53</v>
      </c>
      <c r="N202" s="93">
        <f t="shared" si="35"/>
        <v>0.53</v>
      </c>
      <c r="O202" s="92">
        <v>38</v>
      </c>
      <c r="P202" s="93">
        <f t="shared" si="36"/>
        <v>0.38</v>
      </c>
      <c r="Q202" s="94">
        <f t="shared" si="67"/>
        <v>0</v>
      </c>
      <c r="R202" s="95">
        <f t="shared" si="37"/>
        <v>0</v>
      </c>
      <c r="S202" s="94">
        <f t="shared" si="68"/>
        <v>100</v>
      </c>
      <c r="T202" s="95">
        <f t="shared" si="38"/>
        <v>1</v>
      </c>
      <c r="U202" s="138" t="str">
        <f>IF(F202='TK_HL-HK'!$C$37,"Đúng","Sai")</f>
        <v>Đúng</v>
      </c>
      <c r="V202" s="53"/>
      <c r="W202" s="53"/>
      <c r="X202" s="53"/>
      <c r="Y202" s="53"/>
      <c r="Z202" s="53"/>
    </row>
    <row r="203" spans="1:26" ht="15" customHeight="1" x14ac:dyDescent="0.2">
      <c r="A203" s="260"/>
      <c r="B203" s="260"/>
      <c r="C203" s="260"/>
      <c r="D203" s="260"/>
      <c r="E203" s="91">
        <v>8</v>
      </c>
      <c r="F203" s="91">
        <f t="shared" si="66"/>
        <v>87</v>
      </c>
      <c r="G203" s="92">
        <v>0</v>
      </c>
      <c r="H203" s="93">
        <f t="shared" si="32"/>
        <v>0</v>
      </c>
      <c r="I203" s="92">
        <v>7</v>
      </c>
      <c r="J203" s="93">
        <f t="shared" si="33"/>
        <v>8.0459770114942528E-2</v>
      </c>
      <c r="K203" s="92">
        <v>4</v>
      </c>
      <c r="L203" s="93">
        <f t="shared" si="34"/>
        <v>4.5977011494252873E-2</v>
      </c>
      <c r="M203" s="92">
        <v>31</v>
      </c>
      <c r="N203" s="93">
        <f t="shared" si="35"/>
        <v>0.35632183908045978</v>
      </c>
      <c r="O203" s="92">
        <v>45</v>
      </c>
      <c r="P203" s="93">
        <f t="shared" si="36"/>
        <v>0.51724137931034486</v>
      </c>
      <c r="Q203" s="94">
        <f t="shared" si="67"/>
        <v>7</v>
      </c>
      <c r="R203" s="95">
        <f t="shared" si="37"/>
        <v>8.0459770114942528E-2</v>
      </c>
      <c r="S203" s="94">
        <f t="shared" si="68"/>
        <v>80</v>
      </c>
      <c r="T203" s="95">
        <f t="shared" si="38"/>
        <v>0.91954022988505746</v>
      </c>
      <c r="U203" s="138" t="str">
        <f>IF(F203='TK_HL-HK'!$C$38,"Đúng","Sai")</f>
        <v>Đúng</v>
      </c>
      <c r="V203" s="53"/>
      <c r="W203" s="53"/>
      <c r="X203" s="53"/>
      <c r="Y203" s="53"/>
      <c r="Z203" s="53"/>
    </row>
    <row r="204" spans="1:26" ht="15" customHeight="1" x14ac:dyDescent="0.2">
      <c r="A204" s="260"/>
      <c r="B204" s="260"/>
      <c r="C204" s="260"/>
      <c r="D204" s="260"/>
      <c r="E204" s="91">
        <v>9</v>
      </c>
      <c r="F204" s="91">
        <f t="shared" si="66"/>
        <v>58</v>
      </c>
      <c r="G204" s="92">
        <v>0</v>
      </c>
      <c r="H204" s="93">
        <f t="shared" si="32"/>
        <v>0</v>
      </c>
      <c r="I204" s="92">
        <v>0</v>
      </c>
      <c r="J204" s="93">
        <f t="shared" si="33"/>
        <v>0</v>
      </c>
      <c r="K204" s="92">
        <v>2</v>
      </c>
      <c r="L204" s="93">
        <f t="shared" si="34"/>
        <v>3.4482758620689655E-2</v>
      </c>
      <c r="M204" s="92">
        <v>10</v>
      </c>
      <c r="N204" s="93">
        <f t="shared" si="35"/>
        <v>0.17241379310344829</v>
      </c>
      <c r="O204" s="92">
        <v>46</v>
      </c>
      <c r="P204" s="93">
        <f t="shared" si="36"/>
        <v>0.7931034482758621</v>
      </c>
      <c r="Q204" s="94">
        <f t="shared" si="67"/>
        <v>0</v>
      </c>
      <c r="R204" s="95">
        <f t="shared" si="37"/>
        <v>0</v>
      </c>
      <c r="S204" s="94">
        <f t="shared" si="68"/>
        <v>58</v>
      </c>
      <c r="T204" s="95">
        <f t="shared" si="38"/>
        <v>1</v>
      </c>
      <c r="U204" s="138" t="str">
        <f>IF(F204='TK_HL-HK'!$C$39,"Đúng","Sai")</f>
        <v>Đúng</v>
      </c>
      <c r="V204" s="5"/>
      <c r="W204" s="5"/>
      <c r="X204" s="5"/>
      <c r="Y204" s="5"/>
      <c r="Z204" s="5"/>
    </row>
    <row r="205" spans="1:26" ht="15" customHeight="1" x14ac:dyDescent="0.2">
      <c r="A205" s="260"/>
      <c r="B205" s="260"/>
      <c r="C205" s="261"/>
      <c r="D205" s="261"/>
      <c r="E205" s="88" t="s">
        <v>66</v>
      </c>
      <c r="F205" s="88">
        <f t="shared" si="66"/>
        <v>326</v>
      </c>
      <c r="G205" s="89">
        <f>SUM(G201:G204)</f>
        <v>0</v>
      </c>
      <c r="H205" s="97">
        <f t="shared" si="32"/>
        <v>0</v>
      </c>
      <c r="I205" s="89">
        <f>SUM(I201:I204)</f>
        <v>12</v>
      </c>
      <c r="J205" s="97">
        <f t="shared" si="33"/>
        <v>3.6809815950920248E-2</v>
      </c>
      <c r="K205" s="89">
        <f>SUM(K201:K204)</f>
        <v>20</v>
      </c>
      <c r="L205" s="97">
        <f t="shared" si="34"/>
        <v>6.1349693251533742E-2</v>
      </c>
      <c r="M205" s="89">
        <f>SUM(M201:M204)</f>
        <v>131</v>
      </c>
      <c r="N205" s="97">
        <f t="shared" si="35"/>
        <v>0.40184049079754602</v>
      </c>
      <c r="O205" s="89">
        <f>SUM(O201:O204)</f>
        <v>163</v>
      </c>
      <c r="P205" s="96">
        <f t="shared" si="36"/>
        <v>0.5</v>
      </c>
      <c r="Q205" s="89">
        <f t="shared" si="67"/>
        <v>12</v>
      </c>
      <c r="R205" s="97">
        <f t="shared" si="37"/>
        <v>3.6809815950920248E-2</v>
      </c>
      <c r="S205" s="89">
        <f t="shared" si="68"/>
        <v>314</v>
      </c>
      <c r="T205" s="97">
        <f t="shared" si="38"/>
        <v>0.96319018404907975</v>
      </c>
      <c r="U205" s="138" t="str">
        <f>IF(F205='TK_HL-HK'!$C$40,"Đúng","Sai")</f>
        <v>Đúng</v>
      </c>
      <c r="V205" s="5"/>
      <c r="W205" s="5"/>
      <c r="X205" s="5"/>
      <c r="Y205" s="5"/>
      <c r="Z205" s="5"/>
    </row>
    <row r="206" spans="1:26" ht="15" customHeight="1" x14ac:dyDescent="0.2">
      <c r="A206" s="260"/>
      <c r="B206" s="260"/>
      <c r="C206" s="262">
        <v>7</v>
      </c>
      <c r="D206" s="262" t="s">
        <v>70</v>
      </c>
      <c r="E206" s="91">
        <v>6</v>
      </c>
      <c r="F206" s="91">
        <f t="shared" si="66"/>
        <v>81</v>
      </c>
      <c r="G206" s="92">
        <v>4</v>
      </c>
      <c r="H206" s="93">
        <f t="shared" si="32"/>
        <v>4.9382716049382713E-2</v>
      </c>
      <c r="I206" s="92">
        <v>6</v>
      </c>
      <c r="J206" s="93">
        <f t="shared" si="33"/>
        <v>7.407407407407407E-2</v>
      </c>
      <c r="K206" s="92">
        <v>14</v>
      </c>
      <c r="L206" s="93">
        <f t="shared" si="34"/>
        <v>0.1728395061728395</v>
      </c>
      <c r="M206" s="92">
        <v>22</v>
      </c>
      <c r="N206" s="93">
        <f t="shared" si="35"/>
        <v>0.27160493827160492</v>
      </c>
      <c r="O206" s="92">
        <v>35</v>
      </c>
      <c r="P206" s="93">
        <f t="shared" si="36"/>
        <v>0.43209876543209874</v>
      </c>
      <c r="Q206" s="94">
        <f t="shared" si="67"/>
        <v>10</v>
      </c>
      <c r="R206" s="95">
        <f t="shared" si="37"/>
        <v>0.12345679012345678</v>
      </c>
      <c r="S206" s="94">
        <f t="shared" si="68"/>
        <v>71</v>
      </c>
      <c r="T206" s="95">
        <f t="shared" si="38"/>
        <v>0.87654320987654322</v>
      </c>
      <c r="U206" s="138" t="str">
        <f>IF(F206='TK_HL-HK'!$C$36,"Đúng","Sai")</f>
        <v>Đúng</v>
      </c>
      <c r="V206" s="5"/>
      <c r="W206" s="5"/>
      <c r="X206" s="5"/>
      <c r="Y206" s="5"/>
      <c r="Z206" s="5"/>
    </row>
    <row r="207" spans="1:26" ht="15" customHeight="1" x14ac:dyDescent="0.2">
      <c r="A207" s="260"/>
      <c r="B207" s="260"/>
      <c r="C207" s="260"/>
      <c r="D207" s="260"/>
      <c r="E207" s="91">
        <v>7</v>
      </c>
      <c r="F207" s="91">
        <f t="shared" si="66"/>
        <v>100</v>
      </c>
      <c r="G207" s="92">
        <v>1</v>
      </c>
      <c r="H207" s="93">
        <f t="shared" si="32"/>
        <v>0.01</v>
      </c>
      <c r="I207" s="92">
        <v>3</v>
      </c>
      <c r="J207" s="93">
        <f t="shared" si="33"/>
        <v>0.03</v>
      </c>
      <c r="K207" s="92">
        <v>7</v>
      </c>
      <c r="L207" s="93">
        <f t="shared" si="34"/>
        <v>7.0000000000000007E-2</v>
      </c>
      <c r="M207" s="92">
        <v>20</v>
      </c>
      <c r="N207" s="93">
        <f t="shared" si="35"/>
        <v>0.2</v>
      </c>
      <c r="O207" s="92">
        <v>69</v>
      </c>
      <c r="P207" s="93">
        <f t="shared" si="36"/>
        <v>0.69</v>
      </c>
      <c r="Q207" s="94">
        <f t="shared" si="67"/>
        <v>4</v>
      </c>
      <c r="R207" s="95">
        <f t="shared" si="37"/>
        <v>0.04</v>
      </c>
      <c r="S207" s="94">
        <f t="shared" si="68"/>
        <v>96</v>
      </c>
      <c r="T207" s="95">
        <f t="shared" si="38"/>
        <v>0.96</v>
      </c>
      <c r="U207" s="138" t="str">
        <f>IF(F207='TK_HL-HK'!$C$37,"Đúng","Sai")</f>
        <v>Đúng</v>
      </c>
      <c r="V207" s="5"/>
      <c r="W207" s="5"/>
      <c r="X207" s="5"/>
      <c r="Y207" s="5"/>
      <c r="Z207" s="5"/>
    </row>
    <row r="208" spans="1:26" ht="15" customHeight="1" x14ac:dyDescent="0.2">
      <c r="A208" s="260"/>
      <c r="B208" s="260"/>
      <c r="C208" s="260"/>
      <c r="D208" s="260"/>
      <c r="E208" s="91">
        <v>8</v>
      </c>
      <c r="F208" s="91">
        <f t="shared" si="66"/>
        <v>87</v>
      </c>
      <c r="G208" s="92">
        <v>5</v>
      </c>
      <c r="H208" s="93">
        <f t="shared" si="32"/>
        <v>5.7471264367816091E-2</v>
      </c>
      <c r="I208" s="92">
        <v>12</v>
      </c>
      <c r="J208" s="93">
        <f t="shared" si="33"/>
        <v>0.13793103448275862</v>
      </c>
      <c r="K208" s="92">
        <v>12</v>
      </c>
      <c r="L208" s="93">
        <f t="shared" si="34"/>
        <v>0.13793103448275862</v>
      </c>
      <c r="M208" s="92">
        <v>13</v>
      </c>
      <c r="N208" s="93">
        <f t="shared" si="35"/>
        <v>0.14942528735632185</v>
      </c>
      <c r="O208" s="92">
        <v>45</v>
      </c>
      <c r="P208" s="93">
        <f t="shared" si="36"/>
        <v>0.51724137931034486</v>
      </c>
      <c r="Q208" s="94">
        <f t="shared" si="67"/>
        <v>17</v>
      </c>
      <c r="R208" s="95">
        <f t="shared" si="37"/>
        <v>0.19540229885057472</v>
      </c>
      <c r="S208" s="94">
        <f t="shared" si="68"/>
        <v>70</v>
      </c>
      <c r="T208" s="95">
        <f t="shared" si="38"/>
        <v>0.8045977011494253</v>
      </c>
      <c r="U208" s="138" t="str">
        <f>IF(F208='TK_HL-HK'!$C$38,"Đúng","Sai")</f>
        <v>Đúng</v>
      </c>
      <c r="V208" s="5"/>
      <c r="W208" s="5"/>
      <c r="X208" s="5"/>
      <c r="Y208" s="5"/>
      <c r="Z208" s="5"/>
    </row>
    <row r="209" spans="1:26" ht="15" customHeight="1" x14ac:dyDescent="0.2">
      <c r="A209" s="260"/>
      <c r="B209" s="260"/>
      <c r="C209" s="260"/>
      <c r="D209" s="260"/>
      <c r="E209" s="91">
        <v>9</v>
      </c>
      <c r="F209" s="91">
        <f t="shared" si="66"/>
        <v>58</v>
      </c>
      <c r="G209" s="92">
        <v>2</v>
      </c>
      <c r="H209" s="93">
        <f t="shared" si="32"/>
        <v>3.4482758620689655E-2</v>
      </c>
      <c r="I209" s="92">
        <v>2</v>
      </c>
      <c r="J209" s="93">
        <f t="shared" si="33"/>
        <v>3.4482758620689655E-2</v>
      </c>
      <c r="K209" s="92">
        <v>7</v>
      </c>
      <c r="L209" s="93">
        <f t="shared" si="34"/>
        <v>0.1206896551724138</v>
      </c>
      <c r="M209" s="92">
        <v>23</v>
      </c>
      <c r="N209" s="93">
        <f t="shared" si="35"/>
        <v>0.39655172413793105</v>
      </c>
      <c r="O209" s="92">
        <v>24</v>
      </c>
      <c r="P209" s="93">
        <f t="shared" si="36"/>
        <v>0.41379310344827586</v>
      </c>
      <c r="Q209" s="94">
        <f t="shared" si="67"/>
        <v>4</v>
      </c>
      <c r="R209" s="95">
        <f t="shared" si="37"/>
        <v>6.8965517241379309E-2</v>
      </c>
      <c r="S209" s="94">
        <f t="shared" si="68"/>
        <v>54</v>
      </c>
      <c r="T209" s="95">
        <f t="shared" si="38"/>
        <v>0.93103448275862066</v>
      </c>
      <c r="U209" s="138" t="str">
        <f>IF(F209='TK_HL-HK'!$C$39,"Đúng","Sai")</f>
        <v>Đúng</v>
      </c>
      <c r="V209" s="5"/>
      <c r="W209" s="5"/>
      <c r="X209" s="5"/>
      <c r="Y209" s="5"/>
      <c r="Z209" s="5"/>
    </row>
    <row r="210" spans="1:26" ht="15" customHeight="1" x14ac:dyDescent="0.2">
      <c r="A210" s="260"/>
      <c r="B210" s="260"/>
      <c r="C210" s="261"/>
      <c r="D210" s="261"/>
      <c r="E210" s="88" t="s">
        <v>66</v>
      </c>
      <c r="F210" s="88">
        <f t="shared" si="66"/>
        <v>326</v>
      </c>
      <c r="G210" s="89">
        <f>SUM(G206:G209)</f>
        <v>12</v>
      </c>
      <c r="H210" s="97">
        <f t="shared" si="32"/>
        <v>3.6809815950920248E-2</v>
      </c>
      <c r="I210" s="89">
        <f>SUM(I206:I209)</f>
        <v>23</v>
      </c>
      <c r="J210" s="97">
        <f t="shared" si="33"/>
        <v>7.0552147239263799E-2</v>
      </c>
      <c r="K210" s="89">
        <f>SUM(K206:K209)</f>
        <v>40</v>
      </c>
      <c r="L210" s="97">
        <f t="shared" si="34"/>
        <v>0.12269938650306748</v>
      </c>
      <c r="M210" s="89">
        <f>SUM(M206:M209)</f>
        <v>78</v>
      </c>
      <c r="N210" s="97">
        <f t="shared" si="35"/>
        <v>0.2392638036809816</v>
      </c>
      <c r="O210" s="89">
        <f>SUM(O206:O209)</f>
        <v>173</v>
      </c>
      <c r="P210" s="96">
        <f t="shared" si="36"/>
        <v>0.53067484662576692</v>
      </c>
      <c r="Q210" s="89">
        <f t="shared" si="67"/>
        <v>35</v>
      </c>
      <c r="R210" s="97">
        <f t="shared" si="37"/>
        <v>0.10736196319018405</v>
      </c>
      <c r="S210" s="89">
        <f t="shared" si="68"/>
        <v>291</v>
      </c>
      <c r="T210" s="97">
        <f t="shared" si="38"/>
        <v>0.8926380368098159</v>
      </c>
      <c r="U210" s="138" t="str">
        <f>IF(F210='TK_HL-HK'!$C$40,"Đúng","Sai")</f>
        <v>Đúng</v>
      </c>
      <c r="V210" s="5"/>
      <c r="W210" s="5"/>
      <c r="X210" s="5"/>
      <c r="Y210" s="5"/>
      <c r="Z210" s="5"/>
    </row>
    <row r="211" spans="1:26" ht="15" customHeight="1" x14ac:dyDescent="0.2">
      <c r="A211" s="260"/>
      <c r="B211" s="260"/>
      <c r="C211" s="262">
        <v>8</v>
      </c>
      <c r="D211" s="259" t="s">
        <v>71</v>
      </c>
      <c r="E211" s="91">
        <v>6</v>
      </c>
      <c r="F211" s="91">
        <f t="shared" si="66"/>
        <v>81</v>
      </c>
      <c r="G211" s="92">
        <v>3</v>
      </c>
      <c r="H211" s="93">
        <f t="shared" si="32"/>
        <v>3.7037037037037035E-2</v>
      </c>
      <c r="I211" s="92">
        <v>13</v>
      </c>
      <c r="J211" s="93">
        <f t="shared" si="33"/>
        <v>0.16049382716049382</v>
      </c>
      <c r="K211" s="92">
        <v>15</v>
      </c>
      <c r="L211" s="93">
        <f t="shared" si="34"/>
        <v>0.18518518518518517</v>
      </c>
      <c r="M211" s="92">
        <v>20</v>
      </c>
      <c r="N211" s="93">
        <f t="shared" si="35"/>
        <v>0.24691358024691357</v>
      </c>
      <c r="O211" s="92">
        <v>30</v>
      </c>
      <c r="P211" s="93">
        <f t="shared" si="36"/>
        <v>0.37037037037037035</v>
      </c>
      <c r="Q211" s="94">
        <f t="shared" ref="Q211:Q230" si="69">G211+I211</f>
        <v>16</v>
      </c>
      <c r="R211" s="95">
        <f t="shared" si="37"/>
        <v>0.19753086419753085</v>
      </c>
      <c r="S211" s="94">
        <f t="shared" ref="S211:S230" si="70">K211+M211+O211</f>
        <v>65</v>
      </c>
      <c r="T211" s="95">
        <f t="shared" si="38"/>
        <v>0.80246913580246915</v>
      </c>
      <c r="U211" s="138" t="str">
        <f>IF(F211='TK_HL-HK'!$C$36,"Đúng","Sai")</f>
        <v>Đúng</v>
      </c>
      <c r="V211" s="5"/>
      <c r="W211" s="5"/>
      <c r="X211" s="5"/>
      <c r="Y211" s="5"/>
      <c r="Z211" s="5"/>
    </row>
    <row r="212" spans="1:26" ht="15" customHeight="1" x14ac:dyDescent="0.2">
      <c r="A212" s="260"/>
      <c r="B212" s="260"/>
      <c r="C212" s="260"/>
      <c r="D212" s="260"/>
      <c r="E212" s="91">
        <v>7</v>
      </c>
      <c r="F212" s="91">
        <f t="shared" si="66"/>
        <v>100</v>
      </c>
      <c r="G212" s="92">
        <v>0</v>
      </c>
      <c r="H212" s="93">
        <f t="shared" si="32"/>
        <v>0</v>
      </c>
      <c r="I212" s="92">
        <v>4</v>
      </c>
      <c r="J212" s="93">
        <f t="shared" si="33"/>
        <v>0.04</v>
      </c>
      <c r="K212" s="92">
        <v>8</v>
      </c>
      <c r="L212" s="93">
        <f t="shared" si="34"/>
        <v>0.08</v>
      </c>
      <c r="M212" s="92">
        <v>16</v>
      </c>
      <c r="N212" s="93">
        <f t="shared" si="35"/>
        <v>0.16</v>
      </c>
      <c r="O212" s="92">
        <v>72</v>
      </c>
      <c r="P212" s="93">
        <f t="shared" si="36"/>
        <v>0.72</v>
      </c>
      <c r="Q212" s="94">
        <f t="shared" si="69"/>
        <v>4</v>
      </c>
      <c r="R212" s="95">
        <f t="shared" si="37"/>
        <v>0.04</v>
      </c>
      <c r="S212" s="94">
        <f t="shared" si="70"/>
        <v>96</v>
      </c>
      <c r="T212" s="95">
        <f t="shared" si="38"/>
        <v>0.96</v>
      </c>
      <c r="U212" s="138" t="str">
        <f>IF(F212='TK_HL-HK'!$C$37,"Đúng","Sai")</f>
        <v>Đúng</v>
      </c>
      <c r="V212" s="5"/>
      <c r="W212" s="5"/>
      <c r="X212" s="5"/>
      <c r="Y212" s="5"/>
      <c r="Z212" s="5"/>
    </row>
    <row r="213" spans="1:26" ht="15" customHeight="1" x14ac:dyDescent="0.2">
      <c r="A213" s="260"/>
      <c r="B213" s="260"/>
      <c r="C213" s="260"/>
      <c r="D213" s="260"/>
      <c r="E213" s="91">
        <v>8</v>
      </c>
      <c r="F213" s="91">
        <f t="shared" si="66"/>
        <v>87</v>
      </c>
      <c r="G213" s="92">
        <v>0</v>
      </c>
      <c r="H213" s="93">
        <f t="shared" si="32"/>
        <v>0</v>
      </c>
      <c r="I213" s="92">
        <v>7</v>
      </c>
      <c r="J213" s="93">
        <f t="shared" si="33"/>
        <v>8.0459770114942528E-2</v>
      </c>
      <c r="K213" s="92">
        <v>8</v>
      </c>
      <c r="L213" s="93">
        <f t="shared" si="34"/>
        <v>9.1954022988505746E-2</v>
      </c>
      <c r="M213" s="92">
        <v>14</v>
      </c>
      <c r="N213" s="93">
        <f t="shared" si="35"/>
        <v>0.16091954022988506</v>
      </c>
      <c r="O213" s="92">
        <v>58</v>
      </c>
      <c r="P213" s="93">
        <f t="shared" si="36"/>
        <v>0.66666666666666663</v>
      </c>
      <c r="Q213" s="94">
        <f t="shared" si="69"/>
        <v>7</v>
      </c>
      <c r="R213" s="95">
        <f t="shared" si="37"/>
        <v>8.0459770114942528E-2</v>
      </c>
      <c r="S213" s="94">
        <f t="shared" si="70"/>
        <v>80</v>
      </c>
      <c r="T213" s="95">
        <f t="shared" si="38"/>
        <v>0.91954022988505746</v>
      </c>
      <c r="U213" s="138" t="str">
        <f>IF(F213='TK_HL-HK'!$C$38,"Đúng","Sai")</f>
        <v>Đúng</v>
      </c>
      <c r="V213" s="5"/>
      <c r="W213" s="5"/>
      <c r="X213" s="5"/>
      <c r="Y213" s="5"/>
      <c r="Z213" s="5"/>
    </row>
    <row r="214" spans="1:26" ht="15" customHeight="1" x14ac:dyDescent="0.2">
      <c r="A214" s="260"/>
      <c r="B214" s="260"/>
      <c r="C214" s="260"/>
      <c r="D214" s="260"/>
      <c r="E214" s="91">
        <v>9</v>
      </c>
      <c r="F214" s="91">
        <f t="shared" si="66"/>
        <v>58</v>
      </c>
      <c r="G214" s="92">
        <v>0</v>
      </c>
      <c r="H214" s="93">
        <f t="shared" si="32"/>
        <v>0</v>
      </c>
      <c r="I214" s="92">
        <v>2</v>
      </c>
      <c r="J214" s="93">
        <f t="shared" si="33"/>
        <v>3.4482758620689655E-2</v>
      </c>
      <c r="K214" s="92">
        <v>4</v>
      </c>
      <c r="L214" s="93">
        <f t="shared" si="34"/>
        <v>6.8965517241379309E-2</v>
      </c>
      <c r="M214" s="92">
        <v>13</v>
      </c>
      <c r="N214" s="93">
        <f t="shared" si="35"/>
        <v>0.22413793103448276</v>
      </c>
      <c r="O214" s="92">
        <v>39</v>
      </c>
      <c r="P214" s="93">
        <f t="shared" si="36"/>
        <v>0.67241379310344829</v>
      </c>
      <c r="Q214" s="94">
        <f t="shared" si="69"/>
        <v>2</v>
      </c>
      <c r="R214" s="95">
        <f t="shared" si="37"/>
        <v>3.4482758620689655E-2</v>
      </c>
      <c r="S214" s="94">
        <f t="shared" si="70"/>
        <v>56</v>
      </c>
      <c r="T214" s="95">
        <f t="shared" si="38"/>
        <v>0.96551724137931039</v>
      </c>
      <c r="U214" s="138" t="str">
        <f>IF(F214='TK_HL-HK'!$C$39,"Đúng","Sai")</f>
        <v>Đúng</v>
      </c>
      <c r="V214" s="5"/>
      <c r="W214" s="5"/>
      <c r="X214" s="5"/>
      <c r="Y214" s="5"/>
      <c r="Z214" s="5"/>
    </row>
    <row r="215" spans="1:26" ht="15" customHeight="1" x14ac:dyDescent="0.2">
      <c r="A215" s="261"/>
      <c r="B215" s="261"/>
      <c r="C215" s="261"/>
      <c r="D215" s="261"/>
      <c r="E215" s="88" t="s">
        <v>66</v>
      </c>
      <c r="F215" s="88">
        <f t="shared" si="66"/>
        <v>326</v>
      </c>
      <c r="G215" s="89">
        <f>SUM(G211:G214)</f>
        <v>3</v>
      </c>
      <c r="H215" s="97">
        <f t="shared" si="32"/>
        <v>9.202453987730062E-3</v>
      </c>
      <c r="I215" s="89">
        <f>SUM(I211:I214)</f>
        <v>26</v>
      </c>
      <c r="J215" s="97">
        <f t="shared" si="33"/>
        <v>7.9754601226993863E-2</v>
      </c>
      <c r="K215" s="89">
        <f>SUM(K211:K214)</f>
        <v>35</v>
      </c>
      <c r="L215" s="97">
        <f t="shared" si="34"/>
        <v>0.10736196319018405</v>
      </c>
      <c r="M215" s="89">
        <f>SUM(M211:M214)</f>
        <v>63</v>
      </c>
      <c r="N215" s="97">
        <f t="shared" si="35"/>
        <v>0.19325153374233128</v>
      </c>
      <c r="O215" s="89">
        <f>SUM(O211:O214)</f>
        <v>199</v>
      </c>
      <c r="P215" s="96">
        <f t="shared" si="36"/>
        <v>0.61042944785276076</v>
      </c>
      <c r="Q215" s="89">
        <f t="shared" si="69"/>
        <v>29</v>
      </c>
      <c r="R215" s="97">
        <f t="shared" si="37"/>
        <v>8.8957055214723926E-2</v>
      </c>
      <c r="S215" s="89">
        <f t="shared" si="70"/>
        <v>297</v>
      </c>
      <c r="T215" s="97">
        <f t="shared" si="38"/>
        <v>0.91104294478527603</v>
      </c>
      <c r="U215" s="138" t="str">
        <f>IF(F215='TK_HL-HK'!$C$40,"Đúng","Sai")</f>
        <v>Đúng</v>
      </c>
      <c r="V215" s="5"/>
      <c r="W215" s="5"/>
      <c r="X215" s="5"/>
      <c r="Y215" s="5"/>
      <c r="Z215" s="5"/>
    </row>
    <row r="216" spans="1:26" ht="15" customHeight="1" x14ac:dyDescent="0.2">
      <c r="A216" s="263">
        <v>8</v>
      </c>
      <c r="B216" s="264" t="s">
        <v>34</v>
      </c>
      <c r="C216" s="262">
        <v>1</v>
      </c>
      <c r="D216" s="259" t="s">
        <v>65</v>
      </c>
      <c r="E216" s="91">
        <v>6</v>
      </c>
      <c r="F216" s="91">
        <f t="shared" si="66"/>
        <v>138</v>
      </c>
      <c r="G216" s="92">
        <v>0</v>
      </c>
      <c r="H216" s="93">
        <f t="shared" si="32"/>
        <v>0</v>
      </c>
      <c r="I216" s="92">
        <v>6</v>
      </c>
      <c r="J216" s="93">
        <f t="shared" si="33"/>
        <v>4.3478260869565216E-2</v>
      </c>
      <c r="K216" s="92">
        <v>25</v>
      </c>
      <c r="L216" s="93">
        <f t="shared" si="34"/>
        <v>0.18115942028985507</v>
      </c>
      <c r="M216" s="92">
        <v>41</v>
      </c>
      <c r="N216" s="93">
        <f t="shared" si="35"/>
        <v>0.29710144927536231</v>
      </c>
      <c r="O216" s="92">
        <v>66</v>
      </c>
      <c r="P216" s="93">
        <f t="shared" si="36"/>
        <v>0.47826086956521741</v>
      </c>
      <c r="Q216" s="94">
        <f t="shared" si="69"/>
        <v>6</v>
      </c>
      <c r="R216" s="95">
        <f t="shared" si="37"/>
        <v>4.3478260869565216E-2</v>
      </c>
      <c r="S216" s="94">
        <f t="shared" si="70"/>
        <v>132</v>
      </c>
      <c r="T216" s="95">
        <f t="shared" si="38"/>
        <v>0.95652173913043481</v>
      </c>
      <c r="U216" s="138" t="str">
        <f>IF(F216='TK_HL-HK'!$C$41,"Đúng","Sai")</f>
        <v>Đúng</v>
      </c>
      <c r="V216" s="5"/>
      <c r="W216" s="5"/>
      <c r="X216" s="5"/>
      <c r="Y216" s="5"/>
      <c r="Z216" s="5"/>
    </row>
    <row r="217" spans="1:26" ht="15" customHeight="1" x14ac:dyDescent="0.2">
      <c r="A217" s="260"/>
      <c r="B217" s="260"/>
      <c r="C217" s="260"/>
      <c r="D217" s="260"/>
      <c r="E217" s="91">
        <v>7</v>
      </c>
      <c r="F217" s="91">
        <f t="shared" si="66"/>
        <v>169</v>
      </c>
      <c r="G217" s="92">
        <v>3</v>
      </c>
      <c r="H217" s="93">
        <f t="shared" si="32"/>
        <v>1.7751479289940829E-2</v>
      </c>
      <c r="I217" s="92">
        <v>4</v>
      </c>
      <c r="J217" s="93">
        <f t="shared" si="33"/>
        <v>2.3668639053254437E-2</v>
      </c>
      <c r="K217" s="92">
        <v>51</v>
      </c>
      <c r="L217" s="93">
        <f t="shared" si="34"/>
        <v>0.30177514792899407</v>
      </c>
      <c r="M217" s="92">
        <v>61</v>
      </c>
      <c r="N217" s="93">
        <f t="shared" si="35"/>
        <v>0.36094674556213019</v>
      </c>
      <c r="O217" s="92">
        <v>50</v>
      </c>
      <c r="P217" s="93">
        <f t="shared" si="36"/>
        <v>0.29585798816568049</v>
      </c>
      <c r="Q217" s="94">
        <f t="shared" si="69"/>
        <v>7</v>
      </c>
      <c r="R217" s="95">
        <f t="shared" si="37"/>
        <v>4.142011834319527E-2</v>
      </c>
      <c r="S217" s="94">
        <f t="shared" si="70"/>
        <v>162</v>
      </c>
      <c r="T217" s="95">
        <f t="shared" si="38"/>
        <v>0.95857988165680474</v>
      </c>
      <c r="U217" s="138" t="str">
        <f>IF(F217='TK_HL-HK'!$C$42,"Đúng","Sai")</f>
        <v>Đúng</v>
      </c>
      <c r="V217" s="5"/>
      <c r="W217" s="5"/>
      <c r="X217" s="5"/>
      <c r="Y217" s="5"/>
      <c r="Z217" s="5"/>
    </row>
    <row r="218" spans="1:26" ht="15" customHeight="1" x14ac:dyDescent="0.2">
      <c r="A218" s="260"/>
      <c r="B218" s="260"/>
      <c r="C218" s="260"/>
      <c r="D218" s="260"/>
      <c r="E218" s="91">
        <v>8</v>
      </c>
      <c r="F218" s="91">
        <f t="shared" si="66"/>
        <v>124</v>
      </c>
      <c r="G218" s="92"/>
      <c r="H218" s="93">
        <f t="shared" si="32"/>
        <v>0</v>
      </c>
      <c r="I218" s="92">
        <v>6</v>
      </c>
      <c r="J218" s="93">
        <f t="shared" si="33"/>
        <v>4.8387096774193547E-2</v>
      </c>
      <c r="K218" s="92">
        <v>21</v>
      </c>
      <c r="L218" s="93">
        <f t="shared" si="34"/>
        <v>0.16935483870967741</v>
      </c>
      <c r="M218" s="92">
        <v>32</v>
      </c>
      <c r="N218" s="93">
        <f t="shared" si="35"/>
        <v>0.25806451612903225</v>
      </c>
      <c r="O218" s="92">
        <v>65</v>
      </c>
      <c r="P218" s="93">
        <f t="shared" si="36"/>
        <v>0.52419354838709675</v>
      </c>
      <c r="Q218" s="94">
        <f t="shared" si="69"/>
        <v>6</v>
      </c>
      <c r="R218" s="95">
        <f t="shared" si="37"/>
        <v>4.8387096774193547E-2</v>
      </c>
      <c r="S218" s="94">
        <f t="shared" si="70"/>
        <v>118</v>
      </c>
      <c r="T218" s="95">
        <f t="shared" si="38"/>
        <v>0.95161290322580649</v>
      </c>
      <c r="U218" s="138" t="str">
        <f>IF(F218='TK_HL-HK'!$C$43,"Đúng","Sai")</f>
        <v>Đúng</v>
      </c>
      <c r="V218" s="5"/>
      <c r="W218" s="5"/>
      <c r="X218" s="5"/>
      <c r="Y218" s="5"/>
      <c r="Z218" s="5"/>
    </row>
    <row r="219" spans="1:26" ht="15" customHeight="1" x14ac:dyDescent="0.2">
      <c r="A219" s="260"/>
      <c r="B219" s="260"/>
      <c r="C219" s="260"/>
      <c r="D219" s="260"/>
      <c r="E219" s="91">
        <v>9</v>
      </c>
      <c r="F219" s="91">
        <f t="shared" si="66"/>
        <v>110</v>
      </c>
      <c r="G219" s="92"/>
      <c r="H219" s="93">
        <f t="shared" si="32"/>
        <v>0</v>
      </c>
      <c r="I219" s="92">
        <v>3</v>
      </c>
      <c r="J219" s="93">
        <f t="shared" si="33"/>
        <v>2.7272727272727271E-2</v>
      </c>
      <c r="K219" s="92">
        <v>13</v>
      </c>
      <c r="L219" s="93">
        <f t="shared" si="34"/>
        <v>0.11818181818181818</v>
      </c>
      <c r="M219" s="92">
        <v>25</v>
      </c>
      <c r="N219" s="93">
        <f t="shared" si="35"/>
        <v>0.22727272727272727</v>
      </c>
      <c r="O219" s="92">
        <v>69</v>
      </c>
      <c r="P219" s="93">
        <f t="shared" si="36"/>
        <v>0.62727272727272732</v>
      </c>
      <c r="Q219" s="94">
        <f t="shared" si="69"/>
        <v>3</v>
      </c>
      <c r="R219" s="95">
        <f t="shared" si="37"/>
        <v>2.7272727272727271E-2</v>
      </c>
      <c r="S219" s="94">
        <f t="shared" si="70"/>
        <v>107</v>
      </c>
      <c r="T219" s="95">
        <f t="shared" si="38"/>
        <v>0.97272727272727277</v>
      </c>
      <c r="U219" s="138" t="str">
        <f>IF(F219='TK_HL-HK'!$C$44,"Đúng","Sai")</f>
        <v>Đúng</v>
      </c>
      <c r="V219" s="5"/>
      <c r="W219" s="5"/>
      <c r="X219" s="5"/>
      <c r="Y219" s="5"/>
      <c r="Z219" s="5"/>
    </row>
    <row r="220" spans="1:26" ht="15" customHeight="1" x14ac:dyDescent="0.2">
      <c r="A220" s="260"/>
      <c r="B220" s="260"/>
      <c r="C220" s="261"/>
      <c r="D220" s="261"/>
      <c r="E220" s="88" t="s">
        <v>66</v>
      </c>
      <c r="F220" s="88">
        <f t="shared" si="66"/>
        <v>541</v>
      </c>
      <c r="G220" s="89">
        <f>SUM(G216:G219)</f>
        <v>3</v>
      </c>
      <c r="H220" s="96">
        <f t="shared" si="32"/>
        <v>5.5452865064695009E-3</v>
      </c>
      <c r="I220" s="89">
        <f>SUM(I216:I219)</f>
        <v>19</v>
      </c>
      <c r="J220" s="96">
        <f t="shared" si="33"/>
        <v>3.512014787430684E-2</v>
      </c>
      <c r="K220" s="89">
        <f>SUM(K216:K219)</f>
        <v>110</v>
      </c>
      <c r="L220" s="96">
        <f t="shared" si="34"/>
        <v>0.20332717190388169</v>
      </c>
      <c r="M220" s="89">
        <f>SUM(M216:M219)</f>
        <v>159</v>
      </c>
      <c r="N220" s="96">
        <f t="shared" si="35"/>
        <v>0.29390018484288355</v>
      </c>
      <c r="O220" s="89">
        <f>SUM(O216:O219)</f>
        <v>250</v>
      </c>
      <c r="P220" s="96">
        <f t="shared" si="36"/>
        <v>0.46210720887245843</v>
      </c>
      <c r="Q220" s="89">
        <f t="shared" si="69"/>
        <v>22</v>
      </c>
      <c r="R220" s="97">
        <f t="shared" si="37"/>
        <v>4.0665434380776341E-2</v>
      </c>
      <c r="S220" s="89">
        <f t="shared" si="70"/>
        <v>519</v>
      </c>
      <c r="T220" s="97">
        <f t="shared" si="38"/>
        <v>0.9593345656192237</v>
      </c>
      <c r="U220" s="138" t="str">
        <f>IF(F220='TK_HL-HK'!$C$45,"Đúng","Sai")</f>
        <v>Đúng</v>
      </c>
      <c r="V220" s="5"/>
      <c r="W220" s="5"/>
      <c r="X220" s="5"/>
      <c r="Y220" s="5"/>
      <c r="Z220" s="5"/>
    </row>
    <row r="221" spans="1:26" ht="15" customHeight="1" x14ac:dyDescent="0.2">
      <c r="A221" s="260"/>
      <c r="B221" s="260"/>
      <c r="C221" s="262">
        <v>2</v>
      </c>
      <c r="D221" s="259" t="s">
        <v>67</v>
      </c>
      <c r="E221" s="91">
        <v>6</v>
      </c>
      <c r="F221" s="91">
        <f t="shared" si="66"/>
        <v>138</v>
      </c>
      <c r="G221" s="92">
        <v>6</v>
      </c>
      <c r="H221" s="93">
        <f t="shared" si="32"/>
        <v>4.3478260869565216E-2</v>
      </c>
      <c r="I221" s="92">
        <v>9</v>
      </c>
      <c r="J221" s="93">
        <f t="shared" si="33"/>
        <v>6.5217391304347824E-2</v>
      </c>
      <c r="K221" s="92">
        <v>25</v>
      </c>
      <c r="L221" s="93">
        <f t="shared" si="34"/>
        <v>0.18115942028985507</v>
      </c>
      <c r="M221" s="92">
        <v>45</v>
      </c>
      <c r="N221" s="93">
        <f t="shared" si="35"/>
        <v>0.32608695652173914</v>
      </c>
      <c r="O221" s="92">
        <v>53</v>
      </c>
      <c r="P221" s="93">
        <f t="shared" si="36"/>
        <v>0.38405797101449274</v>
      </c>
      <c r="Q221" s="94">
        <f t="shared" si="69"/>
        <v>15</v>
      </c>
      <c r="R221" s="95">
        <f t="shared" si="37"/>
        <v>0.10869565217391304</v>
      </c>
      <c r="S221" s="94">
        <f t="shared" si="70"/>
        <v>123</v>
      </c>
      <c r="T221" s="95">
        <f t="shared" si="38"/>
        <v>0.89130434782608692</v>
      </c>
      <c r="U221" s="138" t="str">
        <f>IF(F221='TK_HL-HK'!$C$41,"Đúng","Sai")</f>
        <v>Đúng</v>
      </c>
      <c r="V221" s="5"/>
      <c r="W221" s="5"/>
      <c r="X221" s="5"/>
      <c r="Y221" s="5"/>
      <c r="Z221" s="5"/>
    </row>
    <row r="222" spans="1:26" ht="15" customHeight="1" x14ac:dyDescent="0.2">
      <c r="A222" s="260"/>
      <c r="B222" s="260"/>
      <c r="C222" s="260"/>
      <c r="D222" s="260"/>
      <c r="E222" s="91">
        <v>7</v>
      </c>
      <c r="F222" s="91">
        <f t="shared" si="66"/>
        <v>169</v>
      </c>
      <c r="G222" s="92">
        <v>7</v>
      </c>
      <c r="H222" s="93">
        <f t="shared" si="32"/>
        <v>4.142011834319527E-2</v>
      </c>
      <c r="I222" s="92">
        <v>4</v>
      </c>
      <c r="J222" s="93">
        <f t="shared" si="33"/>
        <v>2.3668639053254437E-2</v>
      </c>
      <c r="K222" s="92">
        <v>43</v>
      </c>
      <c r="L222" s="93">
        <f t="shared" si="34"/>
        <v>0.25443786982248523</v>
      </c>
      <c r="M222" s="92">
        <v>53</v>
      </c>
      <c r="N222" s="93">
        <f t="shared" si="35"/>
        <v>0.31360946745562129</v>
      </c>
      <c r="O222" s="92">
        <v>62</v>
      </c>
      <c r="P222" s="93">
        <f t="shared" si="36"/>
        <v>0.36686390532544377</v>
      </c>
      <c r="Q222" s="94">
        <f t="shared" si="69"/>
        <v>11</v>
      </c>
      <c r="R222" s="95">
        <f t="shared" si="37"/>
        <v>6.5088757396449703E-2</v>
      </c>
      <c r="S222" s="94">
        <f t="shared" si="70"/>
        <v>158</v>
      </c>
      <c r="T222" s="95">
        <f t="shared" si="38"/>
        <v>0.9349112426035503</v>
      </c>
      <c r="U222" s="138" t="str">
        <f>IF(F222='TK_HL-HK'!$C$42,"Đúng","Sai")</f>
        <v>Đúng</v>
      </c>
      <c r="V222" s="5"/>
      <c r="W222" s="5"/>
      <c r="X222" s="5"/>
      <c r="Y222" s="5"/>
      <c r="Z222" s="5"/>
    </row>
    <row r="223" spans="1:26" ht="15" customHeight="1" x14ac:dyDescent="0.2">
      <c r="A223" s="260"/>
      <c r="B223" s="260"/>
      <c r="C223" s="260"/>
      <c r="D223" s="260"/>
      <c r="E223" s="91">
        <v>8</v>
      </c>
      <c r="F223" s="91">
        <f t="shared" si="66"/>
        <v>124</v>
      </c>
      <c r="G223" s="92">
        <v>14</v>
      </c>
      <c r="H223" s="93">
        <f t="shared" si="32"/>
        <v>0.11290322580645161</v>
      </c>
      <c r="I223" s="92">
        <v>20</v>
      </c>
      <c r="J223" s="93">
        <f t="shared" si="33"/>
        <v>0.16129032258064516</v>
      </c>
      <c r="K223" s="92">
        <v>30</v>
      </c>
      <c r="L223" s="93">
        <f t="shared" si="34"/>
        <v>0.24193548387096775</v>
      </c>
      <c r="M223" s="92">
        <v>29</v>
      </c>
      <c r="N223" s="93">
        <f t="shared" si="35"/>
        <v>0.23387096774193547</v>
      </c>
      <c r="O223" s="92">
        <v>31</v>
      </c>
      <c r="P223" s="93">
        <f t="shared" si="36"/>
        <v>0.25</v>
      </c>
      <c r="Q223" s="94">
        <f t="shared" si="69"/>
        <v>34</v>
      </c>
      <c r="R223" s="95">
        <f t="shared" si="37"/>
        <v>0.27419354838709675</v>
      </c>
      <c r="S223" s="94">
        <f t="shared" si="70"/>
        <v>90</v>
      </c>
      <c r="T223" s="95">
        <f t="shared" si="38"/>
        <v>0.72580645161290325</v>
      </c>
      <c r="U223" s="138" t="str">
        <f>IF(F223='TK_HL-HK'!$C$43,"Đúng","Sai")</f>
        <v>Đúng</v>
      </c>
      <c r="V223" s="5"/>
      <c r="W223" s="5"/>
      <c r="X223" s="5"/>
      <c r="Y223" s="5"/>
      <c r="Z223" s="5"/>
    </row>
    <row r="224" spans="1:26" ht="15" customHeight="1" x14ac:dyDescent="0.2">
      <c r="A224" s="260"/>
      <c r="B224" s="260"/>
      <c r="C224" s="260"/>
      <c r="D224" s="260"/>
      <c r="E224" s="91">
        <v>9</v>
      </c>
      <c r="F224" s="91">
        <f t="shared" si="66"/>
        <v>110</v>
      </c>
      <c r="G224" s="92">
        <v>1</v>
      </c>
      <c r="H224" s="93">
        <f t="shared" si="32"/>
        <v>9.0909090909090905E-3</v>
      </c>
      <c r="I224" s="92">
        <v>6</v>
      </c>
      <c r="J224" s="93">
        <f t="shared" si="33"/>
        <v>5.4545454545454543E-2</v>
      </c>
      <c r="K224" s="92">
        <v>24</v>
      </c>
      <c r="L224" s="93">
        <f t="shared" si="34"/>
        <v>0.21818181818181817</v>
      </c>
      <c r="M224" s="92">
        <v>23</v>
      </c>
      <c r="N224" s="93">
        <f t="shared" si="35"/>
        <v>0.20909090909090908</v>
      </c>
      <c r="O224" s="92">
        <v>56</v>
      </c>
      <c r="P224" s="93">
        <f t="shared" si="36"/>
        <v>0.50909090909090904</v>
      </c>
      <c r="Q224" s="94">
        <f t="shared" si="69"/>
        <v>7</v>
      </c>
      <c r="R224" s="95">
        <f t="shared" si="37"/>
        <v>6.363636363636363E-2</v>
      </c>
      <c r="S224" s="94">
        <f t="shared" si="70"/>
        <v>103</v>
      </c>
      <c r="T224" s="95">
        <f t="shared" si="38"/>
        <v>0.9363636363636364</v>
      </c>
      <c r="U224" s="138" t="str">
        <f>IF(F224='TK_HL-HK'!$C$44,"Đúng","Sai")</f>
        <v>Đúng</v>
      </c>
      <c r="V224" s="5"/>
      <c r="W224" s="5"/>
      <c r="X224" s="5"/>
      <c r="Y224" s="5"/>
      <c r="Z224" s="5"/>
    </row>
    <row r="225" spans="1:26" ht="15" customHeight="1" x14ac:dyDescent="0.2">
      <c r="A225" s="260"/>
      <c r="B225" s="260"/>
      <c r="C225" s="261"/>
      <c r="D225" s="261"/>
      <c r="E225" s="88" t="s">
        <v>66</v>
      </c>
      <c r="F225" s="88">
        <f t="shared" si="66"/>
        <v>541</v>
      </c>
      <c r="G225" s="89">
        <f>SUM(G221:G224)</f>
        <v>28</v>
      </c>
      <c r="H225" s="97">
        <f t="shared" si="32"/>
        <v>5.1756007393715345E-2</v>
      </c>
      <c r="I225" s="89">
        <f>SUM(I221:I224)</f>
        <v>39</v>
      </c>
      <c r="J225" s="97">
        <f t="shared" si="33"/>
        <v>7.2088724584103508E-2</v>
      </c>
      <c r="K225" s="89">
        <f>SUM(K221:K224)</f>
        <v>122</v>
      </c>
      <c r="L225" s="97">
        <f t="shared" si="34"/>
        <v>0.2255083179297597</v>
      </c>
      <c r="M225" s="89">
        <f>SUM(M221:M224)</f>
        <v>150</v>
      </c>
      <c r="N225" s="97">
        <f t="shared" si="35"/>
        <v>0.27726432532347506</v>
      </c>
      <c r="O225" s="89">
        <f>SUM(O221:O224)</f>
        <v>202</v>
      </c>
      <c r="P225" s="96">
        <f t="shared" si="36"/>
        <v>0.3733826247689464</v>
      </c>
      <c r="Q225" s="89">
        <f t="shared" si="69"/>
        <v>67</v>
      </c>
      <c r="R225" s="97">
        <f t="shared" si="37"/>
        <v>0.12384473197781885</v>
      </c>
      <c r="S225" s="89">
        <f t="shared" si="70"/>
        <v>474</v>
      </c>
      <c r="T225" s="97">
        <f t="shared" si="38"/>
        <v>0.87615526802218113</v>
      </c>
      <c r="U225" s="138" t="str">
        <f>IF(F225='TK_HL-HK'!$C$45,"Đúng","Sai")</f>
        <v>Đúng</v>
      </c>
      <c r="V225" s="5"/>
      <c r="W225" s="5"/>
      <c r="X225" s="5"/>
      <c r="Y225" s="5"/>
      <c r="Z225" s="5"/>
    </row>
    <row r="226" spans="1:26" ht="15" customHeight="1" x14ac:dyDescent="0.2">
      <c r="A226" s="260"/>
      <c r="B226" s="260"/>
      <c r="C226" s="262">
        <v>5</v>
      </c>
      <c r="D226" s="265" t="s">
        <v>68</v>
      </c>
      <c r="E226" s="91">
        <v>6</v>
      </c>
      <c r="F226" s="91">
        <f t="shared" si="66"/>
        <v>138</v>
      </c>
      <c r="G226" s="92">
        <v>1</v>
      </c>
      <c r="H226" s="93">
        <f t="shared" si="32"/>
        <v>7.246376811594203E-3</v>
      </c>
      <c r="I226" s="92">
        <v>8</v>
      </c>
      <c r="J226" s="93">
        <f t="shared" si="33"/>
        <v>5.7971014492753624E-2</v>
      </c>
      <c r="K226" s="92">
        <v>7</v>
      </c>
      <c r="L226" s="93">
        <f t="shared" si="34"/>
        <v>5.0724637681159424E-2</v>
      </c>
      <c r="M226" s="92">
        <v>33</v>
      </c>
      <c r="N226" s="93">
        <f t="shared" si="35"/>
        <v>0.2391304347826087</v>
      </c>
      <c r="O226" s="92">
        <v>89</v>
      </c>
      <c r="P226" s="93">
        <f t="shared" si="36"/>
        <v>0.64492753623188404</v>
      </c>
      <c r="Q226" s="94">
        <f t="shared" si="69"/>
        <v>9</v>
      </c>
      <c r="R226" s="95">
        <f t="shared" si="37"/>
        <v>6.5217391304347824E-2</v>
      </c>
      <c r="S226" s="94">
        <f t="shared" si="70"/>
        <v>129</v>
      </c>
      <c r="T226" s="95">
        <f t="shared" si="38"/>
        <v>0.93478260869565222</v>
      </c>
      <c r="U226" s="138" t="str">
        <f>IF(F226='TK_HL-HK'!$C$41,"Đúng","Sai")</f>
        <v>Đúng</v>
      </c>
      <c r="V226" s="5"/>
      <c r="W226" s="5"/>
      <c r="X226" s="5"/>
      <c r="Y226" s="5"/>
      <c r="Z226" s="5"/>
    </row>
    <row r="227" spans="1:26" ht="15" customHeight="1" x14ac:dyDescent="0.2">
      <c r="A227" s="260"/>
      <c r="B227" s="260"/>
      <c r="C227" s="260"/>
      <c r="D227" s="260"/>
      <c r="E227" s="91">
        <v>7</v>
      </c>
      <c r="F227" s="91">
        <f t="shared" si="66"/>
        <v>169</v>
      </c>
      <c r="G227" s="92">
        <v>2</v>
      </c>
      <c r="H227" s="93">
        <f t="shared" si="32"/>
        <v>1.1834319526627219E-2</v>
      </c>
      <c r="I227" s="92">
        <v>6</v>
      </c>
      <c r="J227" s="93">
        <f t="shared" si="33"/>
        <v>3.5502958579881658E-2</v>
      </c>
      <c r="K227" s="92">
        <v>20</v>
      </c>
      <c r="L227" s="93">
        <f t="shared" si="34"/>
        <v>0.11834319526627218</v>
      </c>
      <c r="M227" s="92">
        <v>21</v>
      </c>
      <c r="N227" s="93">
        <f t="shared" si="35"/>
        <v>0.1242603550295858</v>
      </c>
      <c r="O227" s="92">
        <v>120</v>
      </c>
      <c r="P227" s="93">
        <f t="shared" si="36"/>
        <v>0.7100591715976331</v>
      </c>
      <c r="Q227" s="94">
        <f t="shared" si="69"/>
        <v>8</v>
      </c>
      <c r="R227" s="95">
        <f t="shared" si="37"/>
        <v>4.7337278106508875E-2</v>
      </c>
      <c r="S227" s="94">
        <f t="shared" si="70"/>
        <v>161</v>
      </c>
      <c r="T227" s="95">
        <f t="shared" si="38"/>
        <v>0.9526627218934911</v>
      </c>
      <c r="U227" s="138" t="str">
        <f>IF(F227='TK_HL-HK'!$C$42,"Đúng","Sai")</f>
        <v>Đúng</v>
      </c>
      <c r="V227" s="5"/>
      <c r="W227" s="5"/>
      <c r="X227" s="5"/>
      <c r="Y227" s="5"/>
      <c r="Z227" s="5"/>
    </row>
    <row r="228" spans="1:26" ht="15" customHeight="1" x14ac:dyDescent="0.2">
      <c r="A228" s="260"/>
      <c r="B228" s="260"/>
      <c r="C228" s="260"/>
      <c r="D228" s="260"/>
      <c r="E228" s="91">
        <v>8</v>
      </c>
      <c r="F228" s="91">
        <f t="shared" si="66"/>
        <v>124</v>
      </c>
      <c r="G228" s="92">
        <v>2</v>
      </c>
      <c r="H228" s="93">
        <f t="shared" si="32"/>
        <v>1.6129032258064516E-2</v>
      </c>
      <c r="I228" s="92">
        <v>13</v>
      </c>
      <c r="J228" s="93">
        <f t="shared" si="33"/>
        <v>0.10483870967741936</v>
      </c>
      <c r="K228" s="92">
        <v>14</v>
      </c>
      <c r="L228" s="93">
        <f t="shared" si="34"/>
        <v>0.11290322580645161</v>
      </c>
      <c r="M228" s="92">
        <v>24</v>
      </c>
      <c r="N228" s="93">
        <f t="shared" si="35"/>
        <v>0.19354838709677419</v>
      </c>
      <c r="O228" s="92">
        <v>71</v>
      </c>
      <c r="P228" s="93">
        <f t="shared" si="36"/>
        <v>0.57258064516129037</v>
      </c>
      <c r="Q228" s="94">
        <f t="shared" si="69"/>
        <v>15</v>
      </c>
      <c r="R228" s="95">
        <f t="shared" si="37"/>
        <v>0.12096774193548387</v>
      </c>
      <c r="S228" s="94">
        <f t="shared" si="70"/>
        <v>109</v>
      </c>
      <c r="T228" s="95">
        <f t="shared" si="38"/>
        <v>0.87903225806451613</v>
      </c>
      <c r="U228" s="138" t="str">
        <f>IF(F228='TK_HL-HK'!$C$43,"Đúng","Sai")</f>
        <v>Đúng</v>
      </c>
      <c r="V228" s="5"/>
      <c r="W228" s="5"/>
      <c r="X228" s="5"/>
      <c r="Y228" s="5"/>
      <c r="Z228" s="5"/>
    </row>
    <row r="229" spans="1:26" ht="15" customHeight="1" x14ac:dyDescent="0.2">
      <c r="A229" s="260"/>
      <c r="B229" s="260"/>
      <c r="C229" s="260"/>
      <c r="D229" s="260"/>
      <c r="E229" s="91">
        <v>9</v>
      </c>
      <c r="F229" s="91">
        <f t="shared" si="66"/>
        <v>110</v>
      </c>
      <c r="G229" s="92">
        <v>0</v>
      </c>
      <c r="H229" s="93">
        <f t="shared" si="32"/>
        <v>0</v>
      </c>
      <c r="I229" s="92">
        <v>5</v>
      </c>
      <c r="J229" s="93">
        <f t="shared" si="33"/>
        <v>4.5454545454545456E-2</v>
      </c>
      <c r="K229" s="92">
        <v>13</v>
      </c>
      <c r="L229" s="93">
        <f t="shared" si="34"/>
        <v>0.11818181818181818</v>
      </c>
      <c r="M229" s="92">
        <v>29</v>
      </c>
      <c r="N229" s="93">
        <f t="shared" si="35"/>
        <v>0.26363636363636361</v>
      </c>
      <c r="O229" s="92">
        <v>63</v>
      </c>
      <c r="P229" s="93">
        <f t="shared" si="36"/>
        <v>0.57272727272727275</v>
      </c>
      <c r="Q229" s="94">
        <f t="shared" si="69"/>
        <v>5</v>
      </c>
      <c r="R229" s="95">
        <f t="shared" si="37"/>
        <v>4.5454545454545456E-2</v>
      </c>
      <c r="S229" s="94">
        <f t="shared" si="70"/>
        <v>105</v>
      </c>
      <c r="T229" s="95">
        <f t="shared" si="38"/>
        <v>0.95454545454545459</v>
      </c>
      <c r="U229" s="138" t="str">
        <f>IF(F229='TK_HL-HK'!$C$44,"Đúng","Sai")</f>
        <v>Đúng</v>
      </c>
      <c r="V229" s="5"/>
      <c r="W229" s="5"/>
      <c r="X229" s="5"/>
      <c r="Y229" s="5"/>
      <c r="Z229" s="5"/>
    </row>
    <row r="230" spans="1:26" ht="15" customHeight="1" x14ac:dyDescent="0.2">
      <c r="A230" s="260"/>
      <c r="B230" s="260"/>
      <c r="C230" s="261"/>
      <c r="D230" s="261"/>
      <c r="E230" s="88" t="s">
        <v>66</v>
      </c>
      <c r="F230" s="88">
        <f t="shared" si="66"/>
        <v>541</v>
      </c>
      <c r="G230" s="89">
        <f>SUM(G226:G229)</f>
        <v>5</v>
      </c>
      <c r="H230" s="97">
        <f t="shared" si="32"/>
        <v>9.242144177449169E-3</v>
      </c>
      <c r="I230" s="89">
        <f>SUM(I226:I229)</f>
        <v>32</v>
      </c>
      <c r="J230" s="97">
        <f t="shared" si="33"/>
        <v>5.9149722735674676E-2</v>
      </c>
      <c r="K230" s="89">
        <f>SUM(K226:K229)</f>
        <v>54</v>
      </c>
      <c r="L230" s="97">
        <f t="shared" si="34"/>
        <v>9.9815157116451017E-2</v>
      </c>
      <c r="M230" s="89">
        <f>SUM(M226:M229)</f>
        <v>107</v>
      </c>
      <c r="N230" s="97">
        <f t="shared" si="35"/>
        <v>0.1977818853974122</v>
      </c>
      <c r="O230" s="89">
        <f>SUM(O226:O229)</f>
        <v>343</v>
      </c>
      <c r="P230" s="96">
        <f t="shared" si="36"/>
        <v>0.63401109057301297</v>
      </c>
      <c r="Q230" s="89">
        <f t="shared" si="69"/>
        <v>37</v>
      </c>
      <c r="R230" s="97">
        <f t="shared" si="37"/>
        <v>6.839186691312385E-2</v>
      </c>
      <c r="S230" s="89">
        <f t="shared" si="70"/>
        <v>504</v>
      </c>
      <c r="T230" s="97">
        <f t="shared" si="38"/>
        <v>0.93160813308687618</v>
      </c>
      <c r="U230" s="138" t="str">
        <f>IF(F230='TK_HL-HK'!$C$45,"Đúng","Sai")</f>
        <v>Đúng</v>
      </c>
      <c r="V230" s="5"/>
      <c r="W230" s="5"/>
      <c r="X230" s="5"/>
      <c r="Y230" s="5"/>
      <c r="Z230" s="5"/>
    </row>
    <row r="231" spans="1:26" ht="15" customHeight="1" x14ac:dyDescent="0.2">
      <c r="A231" s="260"/>
      <c r="B231" s="260"/>
      <c r="C231" s="262">
        <v>6</v>
      </c>
      <c r="D231" s="259" t="s">
        <v>69</v>
      </c>
      <c r="E231" s="91">
        <v>6</v>
      </c>
      <c r="F231" s="91">
        <f t="shared" si="66"/>
        <v>138</v>
      </c>
      <c r="G231" s="92">
        <v>0</v>
      </c>
      <c r="H231" s="93">
        <f t="shared" si="32"/>
        <v>0</v>
      </c>
      <c r="I231" s="92">
        <v>3</v>
      </c>
      <c r="J231" s="93">
        <f t="shared" si="33"/>
        <v>2.1739130434782608E-2</v>
      </c>
      <c r="K231" s="92">
        <v>15</v>
      </c>
      <c r="L231" s="93">
        <f t="shared" si="34"/>
        <v>0.10869565217391304</v>
      </c>
      <c r="M231" s="92">
        <v>23</v>
      </c>
      <c r="N231" s="93">
        <f t="shared" si="35"/>
        <v>0.16666666666666666</v>
      </c>
      <c r="O231" s="92">
        <v>97</v>
      </c>
      <c r="P231" s="93">
        <f t="shared" si="36"/>
        <v>0.70289855072463769</v>
      </c>
      <c r="Q231" s="94">
        <f t="shared" ref="Q231:Q240" si="71">G231+I231</f>
        <v>3</v>
      </c>
      <c r="R231" s="95">
        <f t="shared" si="37"/>
        <v>2.1739130434782608E-2</v>
      </c>
      <c r="S231" s="94">
        <f t="shared" ref="S231:S240" si="72">K231+M231+O231</f>
        <v>135</v>
      </c>
      <c r="T231" s="95">
        <f t="shared" si="38"/>
        <v>0.97826086956521741</v>
      </c>
      <c r="U231" s="138" t="str">
        <f>IF(F231='TK_HL-HK'!$C$41,"Đúng","Sai")</f>
        <v>Đúng</v>
      </c>
      <c r="V231" s="53"/>
      <c r="W231" s="53"/>
      <c r="X231" s="53"/>
      <c r="Y231" s="53"/>
      <c r="Z231" s="53"/>
    </row>
    <row r="232" spans="1:26" ht="15" customHeight="1" x14ac:dyDescent="0.2">
      <c r="A232" s="260"/>
      <c r="B232" s="260"/>
      <c r="C232" s="260"/>
      <c r="D232" s="260"/>
      <c r="E232" s="91">
        <v>7</v>
      </c>
      <c r="F232" s="91">
        <f t="shared" si="66"/>
        <v>169</v>
      </c>
      <c r="G232" s="92">
        <v>0</v>
      </c>
      <c r="H232" s="93">
        <f t="shared" si="32"/>
        <v>0</v>
      </c>
      <c r="I232" s="92">
        <v>3</v>
      </c>
      <c r="J232" s="93">
        <f t="shared" si="33"/>
        <v>1.7751479289940829E-2</v>
      </c>
      <c r="K232" s="92">
        <v>29</v>
      </c>
      <c r="L232" s="93">
        <f t="shared" si="34"/>
        <v>0.17159763313609466</v>
      </c>
      <c r="M232" s="92">
        <v>51</v>
      </c>
      <c r="N232" s="93">
        <f t="shared" si="35"/>
        <v>0.30177514792899407</v>
      </c>
      <c r="O232" s="92">
        <v>86</v>
      </c>
      <c r="P232" s="93">
        <f t="shared" si="36"/>
        <v>0.50887573964497046</v>
      </c>
      <c r="Q232" s="94">
        <f t="shared" si="71"/>
        <v>3</v>
      </c>
      <c r="R232" s="95">
        <f t="shared" si="37"/>
        <v>1.7751479289940829E-2</v>
      </c>
      <c r="S232" s="94">
        <f t="shared" si="72"/>
        <v>166</v>
      </c>
      <c r="T232" s="95">
        <f t="shared" si="38"/>
        <v>0.98224852071005919</v>
      </c>
      <c r="U232" s="138" t="str">
        <f>IF(F232='TK_HL-HK'!$C$42,"Đúng","Sai")</f>
        <v>Đúng</v>
      </c>
      <c r="V232" s="53"/>
      <c r="W232" s="53"/>
      <c r="X232" s="53"/>
      <c r="Y232" s="53"/>
      <c r="Z232" s="53"/>
    </row>
    <row r="233" spans="1:26" ht="15" customHeight="1" x14ac:dyDescent="0.2">
      <c r="A233" s="260"/>
      <c r="B233" s="260"/>
      <c r="C233" s="260"/>
      <c r="D233" s="260"/>
      <c r="E233" s="91">
        <v>8</v>
      </c>
      <c r="F233" s="91">
        <f t="shared" si="66"/>
        <v>124</v>
      </c>
      <c r="G233" s="92">
        <v>0</v>
      </c>
      <c r="H233" s="93">
        <f t="shared" si="32"/>
        <v>0</v>
      </c>
      <c r="I233" s="92">
        <v>5</v>
      </c>
      <c r="J233" s="93">
        <f t="shared" si="33"/>
        <v>4.0322580645161289E-2</v>
      </c>
      <c r="K233" s="92">
        <v>15</v>
      </c>
      <c r="L233" s="93">
        <f t="shared" si="34"/>
        <v>0.12096774193548387</v>
      </c>
      <c r="M233" s="92">
        <v>34</v>
      </c>
      <c r="N233" s="93">
        <f t="shared" si="35"/>
        <v>0.27419354838709675</v>
      </c>
      <c r="O233" s="92">
        <v>70</v>
      </c>
      <c r="P233" s="93">
        <f t="shared" si="36"/>
        <v>0.56451612903225812</v>
      </c>
      <c r="Q233" s="94">
        <f t="shared" si="71"/>
        <v>5</v>
      </c>
      <c r="R233" s="95">
        <f t="shared" si="37"/>
        <v>4.0322580645161289E-2</v>
      </c>
      <c r="S233" s="94">
        <f t="shared" si="72"/>
        <v>119</v>
      </c>
      <c r="T233" s="95">
        <f t="shared" si="38"/>
        <v>0.95967741935483875</v>
      </c>
      <c r="U233" s="138" t="str">
        <f>IF(F233='TK_HL-HK'!$C$43,"Đúng","Sai")</f>
        <v>Đúng</v>
      </c>
      <c r="V233" s="53"/>
      <c r="W233" s="53"/>
      <c r="X233" s="53"/>
      <c r="Y233" s="53"/>
      <c r="Z233" s="53"/>
    </row>
    <row r="234" spans="1:26" ht="15" customHeight="1" x14ac:dyDescent="0.2">
      <c r="A234" s="260"/>
      <c r="B234" s="260"/>
      <c r="C234" s="260"/>
      <c r="D234" s="260"/>
      <c r="E234" s="91">
        <v>9</v>
      </c>
      <c r="F234" s="91">
        <f t="shared" si="66"/>
        <v>110</v>
      </c>
      <c r="G234" s="92">
        <v>0</v>
      </c>
      <c r="H234" s="93">
        <f t="shared" si="32"/>
        <v>0</v>
      </c>
      <c r="I234" s="92">
        <v>0</v>
      </c>
      <c r="J234" s="93">
        <f t="shared" si="33"/>
        <v>0</v>
      </c>
      <c r="K234" s="92">
        <v>8</v>
      </c>
      <c r="L234" s="93">
        <f t="shared" si="34"/>
        <v>7.2727272727272724E-2</v>
      </c>
      <c r="M234" s="92">
        <v>23</v>
      </c>
      <c r="N234" s="93">
        <f t="shared" si="35"/>
        <v>0.20909090909090908</v>
      </c>
      <c r="O234" s="92">
        <v>79</v>
      </c>
      <c r="P234" s="93">
        <f t="shared" si="36"/>
        <v>0.71818181818181814</v>
      </c>
      <c r="Q234" s="94">
        <f t="shared" si="71"/>
        <v>0</v>
      </c>
      <c r="R234" s="95">
        <f t="shared" si="37"/>
        <v>0</v>
      </c>
      <c r="S234" s="94">
        <f t="shared" si="72"/>
        <v>110</v>
      </c>
      <c r="T234" s="95">
        <f t="shared" si="38"/>
        <v>1</v>
      </c>
      <c r="U234" s="138" t="str">
        <f>IF(F234='TK_HL-HK'!$C$44,"Đúng","Sai")</f>
        <v>Đúng</v>
      </c>
      <c r="V234" s="5"/>
      <c r="W234" s="5"/>
      <c r="X234" s="5"/>
      <c r="Y234" s="5"/>
      <c r="Z234" s="5"/>
    </row>
    <row r="235" spans="1:26" ht="15" customHeight="1" x14ac:dyDescent="0.2">
      <c r="A235" s="260"/>
      <c r="B235" s="260"/>
      <c r="C235" s="261"/>
      <c r="D235" s="261"/>
      <c r="E235" s="88" t="s">
        <v>66</v>
      </c>
      <c r="F235" s="88">
        <f t="shared" si="66"/>
        <v>541</v>
      </c>
      <c r="G235" s="89">
        <f>SUM(G231:G234)</f>
        <v>0</v>
      </c>
      <c r="H235" s="97">
        <f t="shared" si="32"/>
        <v>0</v>
      </c>
      <c r="I235" s="89">
        <f>SUM(I231:I234)</f>
        <v>11</v>
      </c>
      <c r="J235" s="97">
        <f t="shared" si="33"/>
        <v>2.0332717190388171E-2</v>
      </c>
      <c r="K235" s="89">
        <f>SUM(K231:K234)</f>
        <v>67</v>
      </c>
      <c r="L235" s="97">
        <f t="shared" si="34"/>
        <v>0.12384473197781885</v>
      </c>
      <c r="M235" s="89">
        <f>SUM(M231:M234)</f>
        <v>131</v>
      </c>
      <c r="N235" s="97">
        <f t="shared" si="35"/>
        <v>0.24214417744916822</v>
      </c>
      <c r="O235" s="89">
        <f>SUM(O231:O234)</f>
        <v>332</v>
      </c>
      <c r="P235" s="96">
        <f t="shared" si="36"/>
        <v>0.61367837338262476</v>
      </c>
      <c r="Q235" s="89">
        <f t="shared" si="71"/>
        <v>11</v>
      </c>
      <c r="R235" s="97">
        <f t="shared" si="37"/>
        <v>2.0332717190388171E-2</v>
      </c>
      <c r="S235" s="89">
        <f t="shared" si="72"/>
        <v>530</v>
      </c>
      <c r="T235" s="97">
        <f t="shared" si="38"/>
        <v>0.97966728280961179</v>
      </c>
      <c r="U235" s="138" t="str">
        <f>IF(F235='TK_HL-HK'!$C$45,"Đúng","Sai")</f>
        <v>Đúng</v>
      </c>
      <c r="V235" s="5"/>
      <c r="W235" s="5"/>
      <c r="X235" s="5"/>
      <c r="Y235" s="5"/>
      <c r="Z235" s="5"/>
    </row>
    <row r="236" spans="1:26" ht="15" customHeight="1" x14ac:dyDescent="0.2">
      <c r="A236" s="260"/>
      <c r="B236" s="260"/>
      <c r="C236" s="262">
        <v>7</v>
      </c>
      <c r="D236" s="262" t="s">
        <v>70</v>
      </c>
      <c r="E236" s="91">
        <v>6</v>
      </c>
      <c r="F236" s="91">
        <f t="shared" si="66"/>
        <v>138</v>
      </c>
      <c r="G236" s="92">
        <v>2</v>
      </c>
      <c r="H236" s="93">
        <f t="shared" si="32"/>
        <v>1.4492753623188406E-2</v>
      </c>
      <c r="I236" s="92">
        <v>8</v>
      </c>
      <c r="J236" s="93">
        <f t="shared" si="33"/>
        <v>5.7971014492753624E-2</v>
      </c>
      <c r="K236" s="92">
        <v>17</v>
      </c>
      <c r="L236" s="93">
        <f t="shared" si="34"/>
        <v>0.12318840579710146</v>
      </c>
      <c r="M236" s="92">
        <v>28</v>
      </c>
      <c r="N236" s="93">
        <f t="shared" si="35"/>
        <v>0.20289855072463769</v>
      </c>
      <c r="O236" s="92">
        <v>83</v>
      </c>
      <c r="P236" s="93">
        <f t="shared" si="36"/>
        <v>0.60144927536231885</v>
      </c>
      <c r="Q236" s="94">
        <f t="shared" si="71"/>
        <v>10</v>
      </c>
      <c r="R236" s="95">
        <f t="shared" si="37"/>
        <v>7.2463768115942032E-2</v>
      </c>
      <c r="S236" s="94">
        <f t="shared" si="72"/>
        <v>128</v>
      </c>
      <c r="T236" s="95">
        <f t="shared" si="38"/>
        <v>0.92753623188405798</v>
      </c>
      <c r="U236" s="138" t="str">
        <f>IF(F236='TK_HL-HK'!$C$41,"Đúng","Sai")</f>
        <v>Đúng</v>
      </c>
      <c r="V236" s="5"/>
      <c r="W236" s="5"/>
      <c r="X236" s="5"/>
      <c r="Y236" s="5"/>
      <c r="Z236" s="5"/>
    </row>
    <row r="237" spans="1:26" ht="15" customHeight="1" x14ac:dyDescent="0.2">
      <c r="A237" s="260"/>
      <c r="B237" s="260"/>
      <c r="C237" s="260"/>
      <c r="D237" s="260"/>
      <c r="E237" s="91">
        <v>7</v>
      </c>
      <c r="F237" s="91">
        <f t="shared" si="66"/>
        <v>169</v>
      </c>
      <c r="G237" s="92">
        <v>0</v>
      </c>
      <c r="H237" s="93">
        <f t="shared" si="32"/>
        <v>0</v>
      </c>
      <c r="I237" s="92">
        <v>3</v>
      </c>
      <c r="J237" s="93">
        <f t="shared" si="33"/>
        <v>1.7751479289940829E-2</v>
      </c>
      <c r="K237" s="92">
        <v>11</v>
      </c>
      <c r="L237" s="93">
        <f t="shared" si="34"/>
        <v>6.5088757396449703E-2</v>
      </c>
      <c r="M237" s="92">
        <v>23</v>
      </c>
      <c r="N237" s="93">
        <f t="shared" si="35"/>
        <v>0.13609467455621302</v>
      </c>
      <c r="O237" s="92">
        <v>132</v>
      </c>
      <c r="P237" s="93">
        <f t="shared" si="36"/>
        <v>0.78106508875739644</v>
      </c>
      <c r="Q237" s="94">
        <f t="shared" si="71"/>
        <v>3</v>
      </c>
      <c r="R237" s="95">
        <f t="shared" si="37"/>
        <v>1.7751479289940829E-2</v>
      </c>
      <c r="S237" s="94">
        <f t="shared" si="72"/>
        <v>166</v>
      </c>
      <c r="T237" s="95">
        <f t="shared" si="38"/>
        <v>0.98224852071005919</v>
      </c>
      <c r="U237" s="138" t="str">
        <f>IF(F237='TK_HL-HK'!$C$42,"Đúng","Sai")</f>
        <v>Đúng</v>
      </c>
      <c r="V237" s="5"/>
      <c r="W237" s="5"/>
      <c r="X237" s="5"/>
      <c r="Y237" s="5"/>
      <c r="Z237" s="5"/>
    </row>
    <row r="238" spans="1:26" ht="15" customHeight="1" x14ac:dyDescent="0.2">
      <c r="A238" s="260"/>
      <c r="B238" s="260"/>
      <c r="C238" s="260"/>
      <c r="D238" s="260"/>
      <c r="E238" s="91">
        <v>8</v>
      </c>
      <c r="F238" s="91">
        <f t="shared" si="66"/>
        <v>124</v>
      </c>
      <c r="G238" s="92">
        <v>3</v>
      </c>
      <c r="H238" s="93">
        <f t="shared" si="32"/>
        <v>2.4193548387096774E-2</v>
      </c>
      <c r="I238" s="92">
        <v>11</v>
      </c>
      <c r="J238" s="93">
        <f t="shared" si="33"/>
        <v>8.8709677419354843E-2</v>
      </c>
      <c r="K238" s="92">
        <v>28</v>
      </c>
      <c r="L238" s="93">
        <f t="shared" si="34"/>
        <v>0.22580645161290322</v>
      </c>
      <c r="M238" s="92">
        <v>22</v>
      </c>
      <c r="N238" s="93">
        <f t="shared" si="35"/>
        <v>0.17741935483870969</v>
      </c>
      <c r="O238" s="92">
        <v>60</v>
      </c>
      <c r="P238" s="93">
        <f t="shared" si="36"/>
        <v>0.4838709677419355</v>
      </c>
      <c r="Q238" s="94">
        <f t="shared" si="71"/>
        <v>14</v>
      </c>
      <c r="R238" s="95">
        <f t="shared" si="37"/>
        <v>0.11290322580645161</v>
      </c>
      <c r="S238" s="94">
        <f t="shared" si="72"/>
        <v>110</v>
      </c>
      <c r="T238" s="95">
        <f t="shared" si="38"/>
        <v>0.88709677419354838</v>
      </c>
      <c r="U238" s="138" t="str">
        <f>IF(F238='TK_HL-HK'!$C$43,"Đúng","Sai")</f>
        <v>Đúng</v>
      </c>
      <c r="V238" s="5"/>
      <c r="W238" s="5"/>
      <c r="X238" s="5"/>
      <c r="Y238" s="5"/>
      <c r="Z238" s="5"/>
    </row>
    <row r="239" spans="1:26" ht="15" customHeight="1" x14ac:dyDescent="0.2">
      <c r="A239" s="260"/>
      <c r="B239" s="260"/>
      <c r="C239" s="260"/>
      <c r="D239" s="260"/>
      <c r="E239" s="91">
        <v>9</v>
      </c>
      <c r="F239" s="91">
        <f t="shared" si="66"/>
        <v>110</v>
      </c>
      <c r="G239" s="92">
        <v>0</v>
      </c>
      <c r="H239" s="93">
        <f t="shared" si="32"/>
        <v>0</v>
      </c>
      <c r="I239" s="92">
        <v>1</v>
      </c>
      <c r="J239" s="93">
        <f t="shared" si="33"/>
        <v>9.0909090909090905E-3</v>
      </c>
      <c r="K239" s="92">
        <v>8</v>
      </c>
      <c r="L239" s="93">
        <f t="shared" si="34"/>
        <v>7.2727272727272724E-2</v>
      </c>
      <c r="M239" s="92">
        <v>16</v>
      </c>
      <c r="N239" s="93">
        <f t="shared" si="35"/>
        <v>0.14545454545454545</v>
      </c>
      <c r="O239" s="92">
        <v>85</v>
      </c>
      <c r="P239" s="93">
        <f t="shared" si="36"/>
        <v>0.77272727272727271</v>
      </c>
      <c r="Q239" s="94">
        <f t="shared" si="71"/>
        <v>1</v>
      </c>
      <c r="R239" s="95">
        <f t="shared" si="37"/>
        <v>9.0909090909090905E-3</v>
      </c>
      <c r="S239" s="94">
        <f t="shared" si="72"/>
        <v>109</v>
      </c>
      <c r="T239" s="95">
        <f t="shared" si="38"/>
        <v>0.99090909090909096</v>
      </c>
      <c r="U239" s="138" t="str">
        <f>IF(F239='TK_HL-HK'!$C$44,"Đúng","Sai")</f>
        <v>Đúng</v>
      </c>
      <c r="V239" s="5"/>
      <c r="W239" s="5"/>
      <c r="X239" s="5"/>
      <c r="Y239" s="5"/>
      <c r="Z239" s="5"/>
    </row>
    <row r="240" spans="1:26" ht="15" customHeight="1" x14ac:dyDescent="0.2">
      <c r="A240" s="260"/>
      <c r="B240" s="260"/>
      <c r="C240" s="261"/>
      <c r="D240" s="261"/>
      <c r="E240" s="88" t="s">
        <v>66</v>
      </c>
      <c r="F240" s="88">
        <f t="shared" si="66"/>
        <v>541</v>
      </c>
      <c r="G240" s="89">
        <f>SUM(G236:G239)</f>
        <v>5</v>
      </c>
      <c r="H240" s="97">
        <f t="shared" si="32"/>
        <v>9.242144177449169E-3</v>
      </c>
      <c r="I240" s="89">
        <f>SUM(I236:I239)</f>
        <v>23</v>
      </c>
      <c r="J240" s="97">
        <f t="shared" si="33"/>
        <v>4.2513863216266171E-2</v>
      </c>
      <c r="K240" s="89">
        <f>SUM(K236:K239)</f>
        <v>64</v>
      </c>
      <c r="L240" s="97">
        <f t="shared" si="34"/>
        <v>0.11829944547134935</v>
      </c>
      <c r="M240" s="89">
        <f>SUM(M236:M239)</f>
        <v>89</v>
      </c>
      <c r="N240" s="97">
        <f t="shared" si="35"/>
        <v>0.16451016635859519</v>
      </c>
      <c r="O240" s="89">
        <f>SUM(O236:O239)</f>
        <v>360</v>
      </c>
      <c r="P240" s="96">
        <f t="shared" si="36"/>
        <v>0.6654343807763401</v>
      </c>
      <c r="Q240" s="89">
        <f t="shared" si="71"/>
        <v>28</v>
      </c>
      <c r="R240" s="97">
        <f t="shared" si="37"/>
        <v>5.1756007393715345E-2</v>
      </c>
      <c r="S240" s="89">
        <f t="shared" si="72"/>
        <v>513</v>
      </c>
      <c r="T240" s="97">
        <f t="shared" si="38"/>
        <v>0.94824399260628467</v>
      </c>
      <c r="U240" s="138" t="str">
        <f>IF(F240='TK_HL-HK'!$C$45,"Đúng","Sai")</f>
        <v>Đúng</v>
      </c>
      <c r="V240" s="5"/>
      <c r="W240" s="5"/>
      <c r="X240" s="5"/>
      <c r="Y240" s="5"/>
      <c r="Z240" s="5"/>
    </row>
    <row r="241" spans="1:26" ht="15" customHeight="1" x14ac:dyDescent="0.2">
      <c r="A241" s="260"/>
      <c r="B241" s="260"/>
      <c r="C241" s="262">
        <v>8</v>
      </c>
      <c r="D241" s="259" t="s">
        <v>71</v>
      </c>
      <c r="E241" s="91">
        <v>6</v>
      </c>
      <c r="F241" s="91">
        <f t="shared" si="66"/>
        <v>138</v>
      </c>
      <c r="G241" s="92">
        <v>19</v>
      </c>
      <c r="H241" s="93">
        <f t="shared" si="32"/>
        <v>0.13768115942028986</v>
      </c>
      <c r="I241" s="92">
        <v>29</v>
      </c>
      <c r="J241" s="93">
        <f t="shared" si="33"/>
        <v>0.21014492753623187</v>
      </c>
      <c r="K241" s="92">
        <v>36</v>
      </c>
      <c r="L241" s="93">
        <f t="shared" si="34"/>
        <v>0.2608695652173913</v>
      </c>
      <c r="M241" s="92">
        <v>31</v>
      </c>
      <c r="N241" s="93">
        <f t="shared" si="35"/>
        <v>0.22463768115942029</v>
      </c>
      <c r="O241" s="92">
        <v>23</v>
      </c>
      <c r="P241" s="93">
        <f t="shared" si="36"/>
        <v>0.16666666666666666</v>
      </c>
      <c r="Q241" s="94">
        <f t="shared" ref="Q241:Q259" si="73">G241+I241</f>
        <v>48</v>
      </c>
      <c r="R241" s="95">
        <f t="shared" si="37"/>
        <v>0.34782608695652173</v>
      </c>
      <c r="S241" s="94">
        <f t="shared" ref="S241:S259" si="74">K241+M241+O241</f>
        <v>90</v>
      </c>
      <c r="T241" s="95">
        <f t="shared" si="38"/>
        <v>0.65217391304347827</v>
      </c>
      <c r="U241" s="138" t="str">
        <f>IF(F241='TK_HL-HK'!$C$41,"Đúng","Sai")</f>
        <v>Đúng</v>
      </c>
      <c r="V241" s="5"/>
      <c r="W241" s="5"/>
      <c r="X241" s="5"/>
      <c r="Y241" s="5"/>
      <c r="Z241" s="5"/>
    </row>
    <row r="242" spans="1:26" ht="15" customHeight="1" x14ac:dyDescent="0.2">
      <c r="A242" s="260"/>
      <c r="B242" s="260"/>
      <c r="C242" s="260"/>
      <c r="D242" s="260"/>
      <c r="E242" s="91">
        <v>7</v>
      </c>
      <c r="F242" s="91">
        <f t="shared" si="66"/>
        <v>169</v>
      </c>
      <c r="G242" s="92">
        <v>13</v>
      </c>
      <c r="H242" s="93">
        <f t="shared" si="32"/>
        <v>7.6923076923076927E-2</v>
      </c>
      <c r="I242" s="92">
        <v>14</v>
      </c>
      <c r="J242" s="93">
        <f t="shared" si="33"/>
        <v>8.2840236686390539E-2</v>
      </c>
      <c r="K242" s="92">
        <v>44</v>
      </c>
      <c r="L242" s="93">
        <f t="shared" si="34"/>
        <v>0.26035502958579881</v>
      </c>
      <c r="M242" s="92">
        <v>50</v>
      </c>
      <c r="N242" s="93">
        <f t="shared" si="35"/>
        <v>0.29585798816568049</v>
      </c>
      <c r="O242" s="92">
        <v>48</v>
      </c>
      <c r="P242" s="93">
        <f t="shared" si="36"/>
        <v>0.28402366863905326</v>
      </c>
      <c r="Q242" s="94">
        <f t="shared" si="73"/>
        <v>27</v>
      </c>
      <c r="R242" s="95">
        <f t="shared" si="37"/>
        <v>0.15976331360946747</v>
      </c>
      <c r="S242" s="94">
        <f t="shared" si="74"/>
        <v>142</v>
      </c>
      <c r="T242" s="95">
        <f t="shared" si="38"/>
        <v>0.84023668639053251</v>
      </c>
      <c r="U242" s="138" t="str">
        <f>IF(F242='TK_HL-HK'!$C$42,"Đúng","Sai")</f>
        <v>Đúng</v>
      </c>
      <c r="V242" s="5"/>
      <c r="W242" s="5"/>
      <c r="X242" s="5"/>
      <c r="Y242" s="5"/>
      <c r="Z242" s="5"/>
    </row>
    <row r="243" spans="1:26" ht="15" customHeight="1" x14ac:dyDescent="0.2">
      <c r="A243" s="260"/>
      <c r="B243" s="260"/>
      <c r="C243" s="260"/>
      <c r="D243" s="260"/>
      <c r="E243" s="91">
        <v>8</v>
      </c>
      <c r="F243" s="91">
        <f t="shared" si="66"/>
        <v>124</v>
      </c>
      <c r="G243" s="92">
        <v>12</v>
      </c>
      <c r="H243" s="93">
        <f t="shared" si="32"/>
        <v>9.6774193548387094E-2</v>
      </c>
      <c r="I243" s="92">
        <v>15</v>
      </c>
      <c r="J243" s="93">
        <f t="shared" si="33"/>
        <v>0.12096774193548387</v>
      </c>
      <c r="K243" s="92">
        <v>39</v>
      </c>
      <c r="L243" s="93">
        <f t="shared" si="34"/>
        <v>0.31451612903225806</v>
      </c>
      <c r="M243" s="92">
        <v>25</v>
      </c>
      <c r="N243" s="93">
        <f t="shared" si="35"/>
        <v>0.20161290322580644</v>
      </c>
      <c r="O243" s="92">
        <v>33</v>
      </c>
      <c r="P243" s="93">
        <f t="shared" si="36"/>
        <v>0.2661290322580645</v>
      </c>
      <c r="Q243" s="94">
        <f t="shared" si="73"/>
        <v>27</v>
      </c>
      <c r="R243" s="95">
        <f t="shared" si="37"/>
        <v>0.21774193548387097</v>
      </c>
      <c r="S243" s="94">
        <f t="shared" si="74"/>
        <v>97</v>
      </c>
      <c r="T243" s="95">
        <f t="shared" si="38"/>
        <v>0.782258064516129</v>
      </c>
      <c r="U243" s="138" t="str">
        <f>IF(F243='TK_HL-HK'!$C$43,"Đúng","Sai")</f>
        <v>Đúng</v>
      </c>
      <c r="V243" s="5"/>
      <c r="W243" s="5"/>
      <c r="X243" s="5"/>
      <c r="Y243" s="5"/>
      <c r="Z243" s="5"/>
    </row>
    <row r="244" spans="1:26" ht="15" customHeight="1" x14ac:dyDescent="0.2">
      <c r="A244" s="260"/>
      <c r="B244" s="260"/>
      <c r="C244" s="260"/>
      <c r="D244" s="260"/>
      <c r="E244" s="91">
        <v>9</v>
      </c>
      <c r="F244" s="91">
        <f t="shared" si="66"/>
        <v>110</v>
      </c>
      <c r="G244" s="92">
        <v>0</v>
      </c>
      <c r="H244" s="93">
        <f t="shared" si="32"/>
        <v>0</v>
      </c>
      <c r="I244" s="92">
        <v>3</v>
      </c>
      <c r="J244" s="93">
        <f t="shared" si="33"/>
        <v>2.7272727272727271E-2</v>
      </c>
      <c r="K244" s="92">
        <v>17</v>
      </c>
      <c r="L244" s="93">
        <f t="shared" si="34"/>
        <v>0.15454545454545454</v>
      </c>
      <c r="M244" s="92">
        <v>39</v>
      </c>
      <c r="N244" s="93">
        <f t="shared" si="35"/>
        <v>0.35454545454545455</v>
      </c>
      <c r="O244" s="92">
        <v>51</v>
      </c>
      <c r="P244" s="93">
        <f t="shared" si="36"/>
        <v>0.46363636363636362</v>
      </c>
      <c r="Q244" s="94">
        <f t="shared" si="73"/>
        <v>3</v>
      </c>
      <c r="R244" s="95">
        <f t="shared" si="37"/>
        <v>2.7272727272727271E-2</v>
      </c>
      <c r="S244" s="94">
        <f t="shared" si="74"/>
        <v>107</v>
      </c>
      <c r="T244" s="95">
        <f t="shared" si="38"/>
        <v>0.97272727272727277</v>
      </c>
      <c r="U244" s="138" t="str">
        <f>IF(F244='TK_HL-HK'!$C$44,"Đúng","Sai")</f>
        <v>Đúng</v>
      </c>
      <c r="V244" s="5"/>
      <c r="W244" s="5"/>
      <c r="X244" s="5"/>
      <c r="Y244" s="5"/>
      <c r="Z244" s="5"/>
    </row>
    <row r="245" spans="1:26" ht="15" customHeight="1" x14ac:dyDescent="0.2">
      <c r="A245" s="261"/>
      <c r="B245" s="261"/>
      <c r="C245" s="261"/>
      <c r="D245" s="261"/>
      <c r="E245" s="88" t="s">
        <v>66</v>
      </c>
      <c r="F245" s="88">
        <f t="shared" si="66"/>
        <v>541</v>
      </c>
      <c r="G245" s="89">
        <f>SUM(G241:G244)</f>
        <v>44</v>
      </c>
      <c r="H245" s="97">
        <f t="shared" si="32"/>
        <v>8.1330868761552683E-2</v>
      </c>
      <c r="I245" s="89">
        <f>SUM(I241:I244)</f>
        <v>61</v>
      </c>
      <c r="J245" s="97">
        <f t="shared" si="33"/>
        <v>0.11275415896487985</v>
      </c>
      <c r="K245" s="89">
        <f>SUM(K241:K244)</f>
        <v>136</v>
      </c>
      <c r="L245" s="97">
        <f t="shared" si="34"/>
        <v>0.25138632162661739</v>
      </c>
      <c r="M245" s="89">
        <f>SUM(M241:M244)</f>
        <v>145</v>
      </c>
      <c r="N245" s="97">
        <f t="shared" si="35"/>
        <v>0.26802218114602588</v>
      </c>
      <c r="O245" s="89">
        <f>SUM(O241:O244)</f>
        <v>155</v>
      </c>
      <c r="P245" s="96">
        <f t="shared" si="36"/>
        <v>0.28650646950092423</v>
      </c>
      <c r="Q245" s="89">
        <f t="shared" si="73"/>
        <v>105</v>
      </c>
      <c r="R245" s="97">
        <f t="shared" si="37"/>
        <v>0.19408502772643252</v>
      </c>
      <c r="S245" s="89">
        <f t="shared" si="74"/>
        <v>436</v>
      </c>
      <c r="T245" s="97">
        <f t="shared" si="38"/>
        <v>0.80591497227356745</v>
      </c>
      <c r="U245" s="138" t="str">
        <f>IF(F245='TK_HL-HK'!$C$45,"Đúng","Sai")</f>
        <v>Đúng</v>
      </c>
      <c r="V245" s="5"/>
      <c r="W245" s="5"/>
      <c r="X245" s="5"/>
      <c r="Y245" s="5"/>
      <c r="Z245" s="5"/>
    </row>
    <row r="246" spans="1:26" ht="15" customHeight="1" x14ac:dyDescent="0.2">
      <c r="A246" s="263">
        <v>9</v>
      </c>
      <c r="B246" s="264" t="s">
        <v>35</v>
      </c>
      <c r="C246" s="262">
        <v>1</v>
      </c>
      <c r="D246" s="259" t="s">
        <v>65</v>
      </c>
      <c r="E246" s="91">
        <v>6</v>
      </c>
      <c r="F246" s="91">
        <f t="shared" si="66"/>
        <v>320</v>
      </c>
      <c r="G246" s="92">
        <v>20</v>
      </c>
      <c r="H246" s="93">
        <f t="shared" si="32"/>
        <v>6.25E-2</v>
      </c>
      <c r="I246" s="92">
        <v>23</v>
      </c>
      <c r="J246" s="93">
        <f t="shared" si="33"/>
        <v>7.1874999999999994E-2</v>
      </c>
      <c r="K246" s="92">
        <v>121</v>
      </c>
      <c r="L246" s="93">
        <f t="shared" si="34"/>
        <v>0.37812499999999999</v>
      </c>
      <c r="M246" s="92">
        <v>98</v>
      </c>
      <c r="N246" s="93">
        <f t="shared" si="35"/>
        <v>0.30625000000000002</v>
      </c>
      <c r="O246" s="92">
        <f>320-262</f>
        <v>58</v>
      </c>
      <c r="P246" s="93">
        <f t="shared" si="36"/>
        <v>0.18124999999999999</v>
      </c>
      <c r="Q246" s="94">
        <f t="shared" si="73"/>
        <v>43</v>
      </c>
      <c r="R246" s="95">
        <f t="shared" si="37"/>
        <v>0.13437499999999999</v>
      </c>
      <c r="S246" s="94">
        <f t="shared" si="74"/>
        <v>277</v>
      </c>
      <c r="T246" s="95">
        <f t="shared" si="38"/>
        <v>0.86562499999999998</v>
      </c>
      <c r="U246" s="138" t="str">
        <f>IF(F246='TK_HL-HK'!$C$46,"Đúng","Sai")</f>
        <v>Đúng</v>
      </c>
      <c r="V246" s="5"/>
      <c r="W246" s="5"/>
      <c r="X246" s="5"/>
      <c r="Y246" s="5"/>
      <c r="Z246" s="5"/>
    </row>
    <row r="247" spans="1:26" ht="15" customHeight="1" x14ac:dyDescent="0.2">
      <c r="A247" s="260"/>
      <c r="B247" s="260"/>
      <c r="C247" s="260"/>
      <c r="D247" s="260"/>
      <c r="E247" s="91">
        <v>7</v>
      </c>
      <c r="F247" s="91">
        <f t="shared" si="66"/>
        <v>324</v>
      </c>
      <c r="G247" s="92">
        <v>15</v>
      </c>
      <c r="H247" s="93">
        <f t="shared" si="32"/>
        <v>4.6296296296296294E-2</v>
      </c>
      <c r="I247" s="92">
        <v>25</v>
      </c>
      <c r="J247" s="93">
        <f t="shared" si="33"/>
        <v>7.716049382716049E-2</v>
      </c>
      <c r="K247" s="92">
        <v>132</v>
      </c>
      <c r="L247" s="93">
        <f t="shared" si="34"/>
        <v>0.40740740740740738</v>
      </c>
      <c r="M247" s="92">
        <v>97</v>
      </c>
      <c r="N247" s="93">
        <f t="shared" si="35"/>
        <v>0.29938271604938271</v>
      </c>
      <c r="O247" s="92">
        <f>324-269</f>
        <v>55</v>
      </c>
      <c r="P247" s="93">
        <f t="shared" si="36"/>
        <v>0.16975308641975309</v>
      </c>
      <c r="Q247" s="94">
        <f t="shared" si="73"/>
        <v>40</v>
      </c>
      <c r="R247" s="95">
        <f t="shared" si="37"/>
        <v>0.12345679012345678</v>
      </c>
      <c r="S247" s="94">
        <f t="shared" si="74"/>
        <v>284</v>
      </c>
      <c r="T247" s="95">
        <f t="shared" si="38"/>
        <v>0.87654320987654322</v>
      </c>
      <c r="U247" s="138" t="str">
        <f>IF(F247='TK_HL-HK'!$C$47,"Đúng","Sai")</f>
        <v>Đúng</v>
      </c>
      <c r="V247" s="5"/>
      <c r="W247" s="5"/>
      <c r="X247" s="5"/>
      <c r="Y247" s="5"/>
      <c r="Z247" s="5"/>
    </row>
    <row r="248" spans="1:26" ht="15" customHeight="1" x14ac:dyDescent="0.2">
      <c r="A248" s="260"/>
      <c r="B248" s="260"/>
      <c r="C248" s="260"/>
      <c r="D248" s="260"/>
      <c r="E248" s="91">
        <v>8</v>
      </c>
      <c r="F248" s="91">
        <f t="shared" si="66"/>
        <v>301</v>
      </c>
      <c r="G248" s="92">
        <v>9</v>
      </c>
      <c r="H248" s="93">
        <f t="shared" si="32"/>
        <v>2.9900332225913623E-2</v>
      </c>
      <c r="I248" s="92">
        <v>12</v>
      </c>
      <c r="J248" s="93">
        <f t="shared" si="33"/>
        <v>3.9867109634551492E-2</v>
      </c>
      <c r="K248" s="92">
        <v>114</v>
      </c>
      <c r="L248" s="93">
        <f t="shared" si="34"/>
        <v>0.37873754152823919</v>
      </c>
      <c r="M248" s="92">
        <v>95</v>
      </c>
      <c r="N248" s="93">
        <f t="shared" si="35"/>
        <v>0.31561461794019935</v>
      </c>
      <c r="O248" s="92">
        <v>71</v>
      </c>
      <c r="P248" s="93">
        <f t="shared" si="36"/>
        <v>0.23588039867109634</v>
      </c>
      <c r="Q248" s="94">
        <f t="shared" si="73"/>
        <v>21</v>
      </c>
      <c r="R248" s="95">
        <f t="shared" si="37"/>
        <v>6.9767441860465115E-2</v>
      </c>
      <c r="S248" s="94">
        <f t="shared" si="74"/>
        <v>280</v>
      </c>
      <c r="T248" s="95">
        <f t="shared" si="38"/>
        <v>0.93023255813953487</v>
      </c>
      <c r="U248" s="138" t="str">
        <f>IF(F248='TK_HL-HK'!$C$48,"Đúng","Sai")</f>
        <v>Đúng</v>
      </c>
      <c r="V248" s="5"/>
      <c r="W248" s="5"/>
      <c r="X248" s="5"/>
      <c r="Y248" s="5"/>
      <c r="Z248" s="5"/>
    </row>
    <row r="249" spans="1:26" ht="15" customHeight="1" x14ac:dyDescent="0.2">
      <c r="A249" s="260"/>
      <c r="B249" s="260"/>
      <c r="C249" s="260"/>
      <c r="D249" s="260"/>
      <c r="E249" s="91">
        <v>9</v>
      </c>
      <c r="F249" s="91">
        <f t="shared" si="66"/>
        <v>205</v>
      </c>
      <c r="G249" s="92">
        <v>6</v>
      </c>
      <c r="H249" s="93">
        <f t="shared" si="32"/>
        <v>2.9268292682926831E-2</v>
      </c>
      <c r="I249" s="92">
        <v>10</v>
      </c>
      <c r="J249" s="93">
        <f t="shared" si="33"/>
        <v>4.878048780487805E-2</v>
      </c>
      <c r="K249" s="92">
        <v>98</v>
      </c>
      <c r="L249" s="93">
        <f t="shared" si="34"/>
        <v>0.47804878048780486</v>
      </c>
      <c r="M249" s="92">
        <v>75</v>
      </c>
      <c r="N249" s="93">
        <f t="shared" si="35"/>
        <v>0.36585365853658536</v>
      </c>
      <c r="O249" s="92">
        <f>205-189</f>
        <v>16</v>
      </c>
      <c r="P249" s="93">
        <f t="shared" si="36"/>
        <v>7.8048780487804878E-2</v>
      </c>
      <c r="Q249" s="94">
        <f t="shared" si="73"/>
        <v>16</v>
      </c>
      <c r="R249" s="95">
        <f t="shared" si="37"/>
        <v>7.8048780487804878E-2</v>
      </c>
      <c r="S249" s="94">
        <f t="shared" si="74"/>
        <v>189</v>
      </c>
      <c r="T249" s="95">
        <f t="shared" si="38"/>
        <v>0.92195121951219516</v>
      </c>
      <c r="U249" s="138" t="str">
        <f>IF(F249='TK_HL-HK'!$C$49,"Đúng","Sai")</f>
        <v>Đúng</v>
      </c>
      <c r="V249" s="5"/>
      <c r="W249" s="5"/>
      <c r="X249" s="5"/>
      <c r="Y249" s="5"/>
      <c r="Z249" s="5"/>
    </row>
    <row r="250" spans="1:26" ht="15" customHeight="1" x14ac:dyDescent="0.2">
      <c r="A250" s="260"/>
      <c r="B250" s="260"/>
      <c r="C250" s="261"/>
      <c r="D250" s="261"/>
      <c r="E250" s="88" t="s">
        <v>66</v>
      </c>
      <c r="F250" s="88">
        <f t="shared" si="66"/>
        <v>1150</v>
      </c>
      <c r="G250" s="89">
        <f>SUM(G246:G249)</f>
        <v>50</v>
      </c>
      <c r="H250" s="96">
        <f t="shared" si="32"/>
        <v>4.3478260869565216E-2</v>
      </c>
      <c r="I250" s="89">
        <f>SUM(I246:I249)</f>
        <v>70</v>
      </c>
      <c r="J250" s="96">
        <f t="shared" si="33"/>
        <v>6.0869565217391307E-2</v>
      </c>
      <c r="K250" s="89">
        <f>SUM(K246:K249)</f>
        <v>465</v>
      </c>
      <c r="L250" s="96">
        <f t="shared" si="34"/>
        <v>0.40434782608695652</v>
      </c>
      <c r="M250" s="89">
        <f>SUM(M246:M249)</f>
        <v>365</v>
      </c>
      <c r="N250" s="96">
        <f t="shared" si="35"/>
        <v>0.31739130434782609</v>
      </c>
      <c r="O250" s="89">
        <f>SUM(O246:O249)</f>
        <v>200</v>
      </c>
      <c r="P250" s="96">
        <f t="shared" si="36"/>
        <v>0.17391304347826086</v>
      </c>
      <c r="Q250" s="89">
        <f t="shared" si="73"/>
        <v>120</v>
      </c>
      <c r="R250" s="97">
        <f t="shared" si="37"/>
        <v>0.10434782608695652</v>
      </c>
      <c r="S250" s="89">
        <f t="shared" si="74"/>
        <v>1030</v>
      </c>
      <c r="T250" s="97">
        <f t="shared" si="38"/>
        <v>0.89565217391304353</v>
      </c>
      <c r="U250" s="138" t="str">
        <f>IF(F250='TK_HL-HK'!$C$50,"Đúng","Sai")</f>
        <v>Đúng</v>
      </c>
      <c r="V250" s="5"/>
      <c r="W250" s="5"/>
      <c r="X250" s="5"/>
      <c r="Y250" s="5"/>
      <c r="Z250" s="5"/>
    </row>
    <row r="251" spans="1:26" ht="15" customHeight="1" x14ac:dyDescent="0.2">
      <c r="A251" s="260"/>
      <c r="B251" s="260"/>
      <c r="C251" s="262">
        <v>2</v>
      </c>
      <c r="D251" s="259" t="s">
        <v>67</v>
      </c>
      <c r="E251" s="91">
        <v>6</v>
      </c>
      <c r="F251" s="91">
        <f t="shared" si="66"/>
        <v>320</v>
      </c>
      <c r="G251" s="92">
        <v>12</v>
      </c>
      <c r="H251" s="93">
        <f t="shared" si="32"/>
        <v>3.7499999999999999E-2</v>
      </c>
      <c r="I251" s="92">
        <v>15</v>
      </c>
      <c r="J251" s="93">
        <f t="shared" si="33"/>
        <v>4.6875E-2</v>
      </c>
      <c r="K251" s="92">
        <v>132</v>
      </c>
      <c r="L251" s="93">
        <f t="shared" si="34"/>
        <v>0.41249999999999998</v>
      </c>
      <c r="M251" s="92">
        <v>101</v>
      </c>
      <c r="N251" s="93">
        <f t="shared" si="35"/>
        <v>0.31562499999999999</v>
      </c>
      <c r="O251" s="92">
        <v>60</v>
      </c>
      <c r="P251" s="93">
        <f t="shared" si="36"/>
        <v>0.1875</v>
      </c>
      <c r="Q251" s="94">
        <f t="shared" si="73"/>
        <v>27</v>
      </c>
      <c r="R251" s="95">
        <f t="shared" si="37"/>
        <v>8.4375000000000006E-2</v>
      </c>
      <c r="S251" s="94">
        <f t="shared" si="74"/>
        <v>293</v>
      </c>
      <c r="T251" s="95">
        <f t="shared" si="38"/>
        <v>0.91562500000000002</v>
      </c>
      <c r="U251" s="138" t="str">
        <f>IF(F251='TK_HL-HK'!$C$46,"Đúng","Sai")</f>
        <v>Đúng</v>
      </c>
      <c r="V251" s="5"/>
      <c r="W251" s="5"/>
      <c r="X251" s="5"/>
      <c r="Y251" s="5"/>
      <c r="Z251" s="5"/>
    </row>
    <row r="252" spans="1:26" ht="15" customHeight="1" x14ac:dyDescent="0.2">
      <c r="A252" s="260"/>
      <c r="B252" s="260"/>
      <c r="C252" s="260"/>
      <c r="D252" s="260"/>
      <c r="E252" s="91">
        <v>7</v>
      </c>
      <c r="F252" s="91">
        <f t="shared" si="66"/>
        <v>324</v>
      </c>
      <c r="G252" s="92">
        <v>10</v>
      </c>
      <c r="H252" s="93">
        <f t="shared" si="32"/>
        <v>3.0864197530864196E-2</v>
      </c>
      <c r="I252" s="92">
        <v>17</v>
      </c>
      <c r="J252" s="93">
        <f t="shared" si="33"/>
        <v>5.2469135802469133E-2</v>
      </c>
      <c r="K252" s="92">
        <v>98</v>
      </c>
      <c r="L252" s="93">
        <f t="shared" si="34"/>
        <v>0.30246913580246915</v>
      </c>
      <c r="M252" s="92">
        <v>156</v>
      </c>
      <c r="N252" s="93">
        <f t="shared" si="35"/>
        <v>0.48148148148148145</v>
      </c>
      <c r="O252" s="92">
        <f>324-281</f>
        <v>43</v>
      </c>
      <c r="P252" s="93">
        <f t="shared" si="36"/>
        <v>0.13271604938271606</v>
      </c>
      <c r="Q252" s="94">
        <f t="shared" si="73"/>
        <v>27</v>
      </c>
      <c r="R252" s="95">
        <f t="shared" si="37"/>
        <v>8.3333333333333329E-2</v>
      </c>
      <c r="S252" s="94">
        <f t="shared" si="74"/>
        <v>297</v>
      </c>
      <c r="T252" s="95">
        <f t="shared" si="38"/>
        <v>0.91666666666666663</v>
      </c>
      <c r="U252" s="138" t="str">
        <f>IF(F252='TK_HL-HK'!$C$47,"Đúng","Sai")</f>
        <v>Đúng</v>
      </c>
      <c r="V252" s="5"/>
      <c r="W252" s="5"/>
      <c r="X252" s="5"/>
      <c r="Y252" s="5"/>
      <c r="Z252" s="5"/>
    </row>
    <row r="253" spans="1:26" ht="15" customHeight="1" x14ac:dyDescent="0.2">
      <c r="A253" s="260"/>
      <c r="B253" s="260"/>
      <c r="C253" s="260"/>
      <c r="D253" s="260"/>
      <c r="E253" s="91">
        <v>8</v>
      </c>
      <c r="F253" s="91">
        <f t="shared" si="66"/>
        <v>301</v>
      </c>
      <c r="G253" s="92">
        <v>8</v>
      </c>
      <c r="H253" s="93">
        <f t="shared" si="32"/>
        <v>2.6578073089700997E-2</v>
      </c>
      <c r="I253" s="92">
        <v>9</v>
      </c>
      <c r="J253" s="93">
        <f t="shared" si="33"/>
        <v>2.9900332225913623E-2</v>
      </c>
      <c r="K253" s="92">
        <v>122</v>
      </c>
      <c r="L253" s="93">
        <f t="shared" si="34"/>
        <v>0.40531561461794019</v>
      </c>
      <c r="M253" s="92">
        <v>78</v>
      </c>
      <c r="N253" s="93">
        <f t="shared" si="35"/>
        <v>0.25913621262458469</v>
      </c>
      <c r="O253" s="92">
        <f>301-217</f>
        <v>84</v>
      </c>
      <c r="P253" s="93">
        <f t="shared" si="36"/>
        <v>0.27906976744186046</v>
      </c>
      <c r="Q253" s="94">
        <f t="shared" si="73"/>
        <v>17</v>
      </c>
      <c r="R253" s="95">
        <f t="shared" si="37"/>
        <v>5.647840531561462E-2</v>
      </c>
      <c r="S253" s="94">
        <f t="shared" si="74"/>
        <v>284</v>
      </c>
      <c r="T253" s="95">
        <f t="shared" si="38"/>
        <v>0.94352159468438535</v>
      </c>
      <c r="U253" s="138" t="str">
        <f>IF(F253='TK_HL-HK'!$C$48,"Đúng","Sai")</f>
        <v>Đúng</v>
      </c>
      <c r="V253" s="5"/>
      <c r="W253" s="5"/>
      <c r="X253" s="5"/>
      <c r="Y253" s="5"/>
      <c r="Z253" s="5"/>
    </row>
    <row r="254" spans="1:26" ht="15" customHeight="1" x14ac:dyDescent="0.2">
      <c r="A254" s="260"/>
      <c r="B254" s="260"/>
      <c r="C254" s="260"/>
      <c r="D254" s="260"/>
      <c r="E254" s="91">
        <v>9</v>
      </c>
      <c r="F254" s="91">
        <f t="shared" si="66"/>
        <v>205</v>
      </c>
      <c r="G254" s="92">
        <v>2</v>
      </c>
      <c r="H254" s="93">
        <f t="shared" si="32"/>
        <v>9.7560975609756097E-3</v>
      </c>
      <c r="I254" s="92">
        <v>10</v>
      </c>
      <c r="J254" s="93">
        <f t="shared" si="33"/>
        <v>4.878048780487805E-2</v>
      </c>
      <c r="K254" s="92">
        <v>98</v>
      </c>
      <c r="L254" s="93">
        <f t="shared" si="34"/>
        <v>0.47804878048780486</v>
      </c>
      <c r="M254" s="92">
        <v>75</v>
      </c>
      <c r="N254" s="93">
        <f t="shared" si="35"/>
        <v>0.36585365853658536</v>
      </c>
      <c r="O254" s="92">
        <f>205-185</f>
        <v>20</v>
      </c>
      <c r="P254" s="93">
        <f t="shared" si="36"/>
        <v>9.7560975609756101E-2</v>
      </c>
      <c r="Q254" s="94">
        <f t="shared" si="73"/>
        <v>12</v>
      </c>
      <c r="R254" s="95">
        <f t="shared" si="37"/>
        <v>5.8536585365853662E-2</v>
      </c>
      <c r="S254" s="94">
        <f t="shared" si="74"/>
        <v>193</v>
      </c>
      <c r="T254" s="95">
        <f t="shared" si="38"/>
        <v>0.94146341463414629</v>
      </c>
      <c r="U254" s="138" t="str">
        <f>IF(F254='TK_HL-HK'!$C$49,"Đúng","Sai")</f>
        <v>Đúng</v>
      </c>
      <c r="V254" s="5"/>
      <c r="W254" s="5"/>
      <c r="X254" s="5"/>
      <c r="Y254" s="5"/>
      <c r="Z254" s="5"/>
    </row>
    <row r="255" spans="1:26" ht="15" customHeight="1" x14ac:dyDescent="0.2">
      <c r="A255" s="260"/>
      <c r="B255" s="260"/>
      <c r="C255" s="261"/>
      <c r="D255" s="261"/>
      <c r="E255" s="88" t="s">
        <v>66</v>
      </c>
      <c r="F255" s="88">
        <f t="shared" si="66"/>
        <v>1150</v>
      </c>
      <c r="G255" s="89">
        <f>SUM(G251:G254)</f>
        <v>32</v>
      </c>
      <c r="H255" s="97">
        <f t="shared" si="32"/>
        <v>2.782608695652174E-2</v>
      </c>
      <c r="I255" s="89">
        <f>SUM(I251:I254)</f>
        <v>51</v>
      </c>
      <c r="J255" s="97">
        <f t="shared" si="33"/>
        <v>4.4347826086956518E-2</v>
      </c>
      <c r="K255" s="89">
        <f>SUM(K251:K254)</f>
        <v>450</v>
      </c>
      <c r="L255" s="97">
        <f t="shared" si="34"/>
        <v>0.39130434782608697</v>
      </c>
      <c r="M255" s="89">
        <f>SUM(M251:M254)</f>
        <v>410</v>
      </c>
      <c r="N255" s="97">
        <f t="shared" si="35"/>
        <v>0.35652173913043478</v>
      </c>
      <c r="O255" s="89">
        <f>SUM(O251:O254)</f>
        <v>207</v>
      </c>
      <c r="P255" s="96">
        <f t="shared" si="36"/>
        <v>0.18</v>
      </c>
      <c r="Q255" s="89">
        <f t="shared" si="73"/>
        <v>83</v>
      </c>
      <c r="R255" s="97">
        <f t="shared" si="37"/>
        <v>7.2173913043478255E-2</v>
      </c>
      <c r="S255" s="89">
        <f t="shared" si="74"/>
        <v>1067</v>
      </c>
      <c r="T255" s="97">
        <f t="shared" si="38"/>
        <v>0.92782608695652169</v>
      </c>
      <c r="U255" s="138" t="str">
        <f>IF(F255='TK_HL-HK'!$C$50,"Đúng","Sai")</f>
        <v>Đúng</v>
      </c>
      <c r="V255" s="5"/>
      <c r="W255" s="5"/>
      <c r="X255" s="5"/>
      <c r="Y255" s="5"/>
      <c r="Z255" s="5"/>
    </row>
    <row r="256" spans="1:26" ht="15" customHeight="1" x14ac:dyDescent="0.2">
      <c r="A256" s="260"/>
      <c r="B256" s="260"/>
      <c r="C256" s="262">
        <v>5</v>
      </c>
      <c r="D256" s="265" t="s">
        <v>68</v>
      </c>
      <c r="E256" s="91">
        <v>6</v>
      </c>
      <c r="F256" s="91">
        <f t="shared" si="66"/>
        <v>320</v>
      </c>
      <c r="G256" s="92">
        <v>6</v>
      </c>
      <c r="H256" s="93">
        <f t="shared" si="32"/>
        <v>1.8749999999999999E-2</v>
      </c>
      <c r="I256" s="92">
        <v>12</v>
      </c>
      <c r="J256" s="93">
        <f t="shared" si="33"/>
        <v>3.7499999999999999E-2</v>
      </c>
      <c r="K256" s="92">
        <v>155</v>
      </c>
      <c r="L256" s="93">
        <f t="shared" si="34"/>
        <v>0.484375</v>
      </c>
      <c r="M256" s="92">
        <v>101</v>
      </c>
      <c r="N256" s="93">
        <f t="shared" si="35"/>
        <v>0.31562499999999999</v>
      </c>
      <c r="O256" s="92">
        <f>320-274</f>
        <v>46</v>
      </c>
      <c r="P256" s="93">
        <f t="shared" si="36"/>
        <v>0.14374999999999999</v>
      </c>
      <c r="Q256" s="94">
        <f t="shared" si="73"/>
        <v>18</v>
      </c>
      <c r="R256" s="95">
        <f t="shared" si="37"/>
        <v>5.6250000000000001E-2</v>
      </c>
      <c r="S256" s="94">
        <f t="shared" si="74"/>
        <v>302</v>
      </c>
      <c r="T256" s="95">
        <f t="shared" si="38"/>
        <v>0.94374999999999998</v>
      </c>
      <c r="U256" s="138" t="str">
        <f>IF(F256='TK_HL-HK'!$C$46,"Đúng","Sai")</f>
        <v>Đúng</v>
      </c>
      <c r="V256" s="5"/>
      <c r="W256" s="5"/>
      <c r="X256" s="5"/>
      <c r="Y256" s="5"/>
      <c r="Z256" s="5"/>
    </row>
    <row r="257" spans="1:26" ht="15" customHeight="1" x14ac:dyDescent="0.2">
      <c r="A257" s="260"/>
      <c r="B257" s="260"/>
      <c r="C257" s="260"/>
      <c r="D257" s="260"/>
      <c r="E257" s="91">
        <v>7</v>
      </c>
      <c r="F257" s="91">
        <f t="shared" si="66"/>
        <v>324</v>
      </c>
      <c r="G257" s="92">
        <v>5</v>
      </c>
      <c r="H257" s="93">
        <f t="shared" si="32"/>
        <v>1.5432098765432098E-2</v>
      </c>
      <c r="I257" s="92">
        <v>6</v>
      </c>
      <c r="J257" s="93">
        <f t="shared" si="33"/>
        <v>1.8518518518518517E-2</v>
      </c>
      <c r="K257" s="92">
        <v>120</v>
      </c>
      <c r="L257" s="93">
        <f t="shared" si="34"/>
        <v>0.37037037037037035</v>
      </c>
      <c r="M257" s="92">
        <v>100</v>
      </c>
      <c r="N257" s="93">
        <f t="shared" si="35"/>
        <v>0.30864197530864196</v>
      </c>
      <c r="O257" s="92">
        <f>324-231</f>
        <v>93</v>
      </c>
      <c r="P257" s="93">
        <f t="shared" si="36"/>
        <v>0.28703703703703703</v>
      </c>
      <c r="Q257" s="94">
        <f t="shared" si="73"/>
        <v>11</v>
      </c>
      <c r="R257" s="95">
        <f t="shared" si="37"/>
        <v>3.3950617283950615E-2</v>
      </c>
      <c r="S257" s="94">
        <f t="shared" si="74"/>
        <v>313</v>
      </c>
      <c r="T257" s="95">
        <f t="shared" si="38"/>
        <v>0.96604938271604934</v>
      </c>
      <c r="U257" s="138" t="str">
        <f>IF(F257='TK_HL-HK'!$C$47,"Đúng","Sai")</f>
        <v>Đúng</v>
      </c>
      <c r="V257" s="5"/>
      <c r="W257" s="5"/>
      <c r="X257" s="5"/>
      <c r="Y257" s="5"/>
      <c r="Z257" s="5"/>
    </row>
    <row r="258" spans="1:26" ht="15" customHeight="1" x14ac:dyDescent="0.2">
      <c r="A258" s="260"/>
      <c r="B258" s="260"/>
      <c r="C258" s="260"/>
      <c r="D258" s="260"/>
      <c r="E258" s="91">
        <v>8</v>
      </c>
      <c r="F258" s="91">
        <f t="shared" si="66"/>
        <v>301</v>
      </c>
      <c r="G258" s="92">
        <v>0</v>
      </c>
      <c r="H258" s="93">
        <f t="shared" si="32"/>
        <v>0</v>
      </c>
      <c r="I258" s="92">
        <v>12</v>
      </c>
      <c r="J258" s="93">
        <f t="shared" si="33"/>
        <v>3.9867109634551492E-2</v>
      </c>
      <c r="K258" s="92">
        <v>157</v>
      </c>
      <c r="L258" s="93">
        <f t="shared" si="34"/>
        <v>0.52159468438538203</v>
      </c>
      <c r="M258" s="92">
        <v>89</v>
      </c>
      <c r="N258" s="93">
        <f t="shared" si="35"/>
        <v>0.29568106312292358</v>
      </c>
      <c r="O258" s="92">
        <f>301-258</f>
        <v>43</v>
      </c>
      <c r="P258" s="93">
        <f t="shared" si="36"/>
        <v>0.14285714285714285</v>
      </c>
      <c r="Q258" s="94">
        <f t="shared" si="73"/>
        <v>12</v>
      </c>
      <c r="R258" s="95">
        <f t="shared" si="37"/>
        <v>3.9867109634551492E-2</v>
      </c>
      <c r="S258" s="94">
        <f t="shared" si="74"/>
        <v>289</v>
      </c>
      <c r="T258" s="95">
        <f t="shared" si="38"/>
        <v>0.96013289036544847</v>
      </c>
      <c r="U258" s="138" t="str">
        <f>IF(F258='TK_HL-HK'!$C$48,"Đúng","Sai")</f>
        <v>Đúng</v>
      </c>
      <c r="V258" s="5"/>
      <c r="W258" s="5"/>
      <c r="X258" s="5"/>
      <c r="Y258" s="5"/>
      <c r="Z258" s="5"/>
    </row>
    <row r="259" spans="1:26" ht="15" customHeight="1" x14ac:dyDescent="0.2">
      <c r="A259" s="260"/>
      <c r="B259" s="260"/>
      <c r="C259" s="260"/>
      <c r="D259" s="260"/>
      <c r="E259" s="91">
        <v>9</v>
      </c>
      <c r="F259" s="91">
        <f t="shared" si="66"/>
        <v>205</v>
      </c>
      <c r="G259" s="92">
        <v>0</v>
      </c>
      <c r="H259" s="93">
        <f t="shared" si="32"/>
        <v>0</v>
      </c>
      <c r="I259" s="92">
        <v>5</v>
      </c>
      <c r="J259" s="93">
        <f t="shared" si="33"/>
        <v>2.4390243902439025E-2</v>
      </c>
      <c r="K259" s="92">
        <v>67</v>
      </c>
      <c r="L259" s="93">
        <f t="shared" si="34"/>
        <v>0.32682926829268294</v>
      </c>
      <c r="M259" s="92">
        <v>79</v>
      </c>
      <c r="N259" s="93">
        <f t="shared" si="35"/>
        <v>0.38536585365853659</v>
      </c>
      <c r="O259" s="92">
        <f>205-151</f>
        <v>54</v>
      </c>
      <c r="P259" s="93">
        <f t="shared" si="36"/>
        <v>0.26341463414634148</v>
      </c>
      <c r="Q259" s="94">
        <f t="shared" si="73"/>
        <v>5</v>
      </c>
      <c r="R259" s="95">
        <f t="shared" si="37"/>
        <v>2.4390243902439025E-2</v>
      </c>
      <c r="S259" s="94">
        <f t="shared" si="74"/>
        <v>200</v>
      </c>
      <c r="T259" s="95">
        <f t="shared" si="38"/>
        <v>0.97560975609756095</v>
      </c>
      <c r="U259" s="138" t="str">
        <f>IF(F259='TK_HL-HK'!$C$49,"Đúng","Sai")</f>
        <v>Đúng</v>
      </c>
      <c r="V259" s="5"/>
      <c r="W259" s="5"/>
      <c r="X259" s="5"/>
      <c r="Y259" s="5"/>
      <c r="Z259" s="5"/>
    </row>
    <row r="260" spans="1:26" ht="15" customHeight="1" x14ac:dyDescent="0.2">
      <c r="A260" s="260"/>
      <c r="B260" s="260"/>
      <c r="C260" s="261"/>
      <c r="D260" s="261"/>
      <c r="E260" s="88" t="s">
        <v>66</v>
      </c>
      <c r="F260" s="88">
        <f t="shared" si="66"/>
        <v>1150</v>
      </c>
      <c r="G260" s="89">
        <f>SUM(G256:G259)</f>
        <v>11</v>
      </c>
      <c r="H260" s="97">
        <f t="shared" si="32"/>
        <v>9.5652173913043474E-3</v>
      </c>
      <c r="I260" s="89">
        <f>SUM(I256:I259)</f>
        <v>35</v>
      </c>
      <c r="J260" s="97">
        <f t="shared" si="33"/>
        <v>3.0434782608695653E-2</v>
      </c>
      <c r="K260" s="89">
        <f>SUM(K256:K259)</f>
        <v>499</v>
      </c>
      <c r="L260" s="97">
        <f t="shared" si="34"/>
        <v>0.43391304347826087</v>
      </c>
      <c r="M260" s="89">
        <f>SUM(M256:M259)</f>
        <v>369</v>
      </c>
      <c r="N260" s="97">
        <f t="shared" si="35"/>
        <v>0.32086956521739129</v>
      </c>
      <c r="O260" s="89">
        <f>SUM(O256:O259)</f>
        <v>236</v>
      </c>
      <c r="P260" s="96">
        <f t="shared" si="36"/>
        <v>0.20521739130434782</v>
      </c>
      <c r="Q260" s="89">
        <f>SUM(Q256:Q259)</f>
        <v>46</v>
      </c>
      <c r="R260" s="97">
        <f t="shared" si="37"/>
        <v>0.04</v>
      </c>
      <c r="S260" s="89">
        <f>SUM(S256:S259)</f>
        <v>1104</v>
      </c>
      <c r="T260" s="97">
        <f t="shared" si="38"/>
        <v>0.96</v>
      </c>
      <c r="U260" s="138" t="str">
        <f>IF(F260='TK_HL-HK'!$C$50,"Đúng","Sai")</f>
        <v>Đúng</v>
      </c>
      <c r="V260" s="5"/>
      <c r="W260" s="5"/>
      <c r="X260" s="5"/>
      <c r="Y260" s="5"/>
      <c r="Z260" s="5"/>
    </row>
    <row r="261" spans="1:26" ht="15" customHeight="1" x14ac:dyDescent="0.2">
      <c r="A261" s="260"/>
      <c r="B261" s="260"/>
      <c r="C261" s="262">
        <v>6</v>
      </c>
      <c r="D261" s="259" t="s">
        <v>69</v>
      </c>
      <c r="E261" s="91">
        <v>6</v>
      </c>
      <c r="F261" s="91">
        <f t="shared" si="66"/>
        <v>320</v>
      </c>
      <c r="G261" s="92">
        <v>0</v>
      </c>
      <c r="H261" s="93">
        <f t="shared" si="32"/>
        <v>0</v>
      </c>
      <c r="I261" s="92">
        <v>14</v>
      </c>
      <c r="J261" s="93">
        <f t="shared" si="33"/>
        <v>4.3749999999999997E-2</v>
      </c>
      <c r="K261" s="92">
        <v>102</v>
      </c>
      <c r="L261" s="93">
        <f t="shared" si="34"/>
        <v>0.31874999999999998</v>
      </c>
      <c r="M261" s="92">
        <v>108</v>
      </c>
      <c r="N261" s="93">
        <f t="shared" si="35"/>
        <v>0.33750000000000002</v>
      </c>
      <c r="O261" s="92">
        <f>320-224</f>
        <v>96</v>
      </c>
      <c r="P261" s="93">
        <f t="shared" si="36"/>
        <v>0.3</v>
      </c>
      <c r="Q261" s="94">
        <f t="shared" ref="Q261:Q269" si="75">G261+I261</f>
        <v>14</v>
      </c>
      <c r="R261" s="95">
        <f t="shared" si="37"/>
        <v>4.3749999999999997E-2</v>
      </c>
      <c r="S261" s="94">
        <f t="shared" ref="S261:S269" si="76">K261+M261+O261</f>
        <v>306</v>
      </c>
      <c r="T261" s="95">
        <f t="shared" si="38"/>
        <v>0.95625000000000004</v>
      </c>
      <c r="U261" s="138" t="str">
        <f>IF(F261='TK_HL-HK'!$C$46,"Đúng","Sai")</f>
        <v>Đúng</v>
      </c>
      <c r="V261" s="53"/>
      <c r="W261" s="53"/>
      <c r="X261" s="53"/>
      <c r="Y261" s="53"/>
      <c r="Z261" s="53"/>
    </row>
    <row r="262" spans="1:26" ht="15" customHeight="1" x14ac:dyDescent="0.2">
      <c r="A262" s="260"/>
      <c r="B262" s="260"/>
      <c r="C262" s="260"/>
      <c r="D262" s="260"/>
      <c r="E262" s="91">
        <v>7</v>
      </c>
      <c r="F262" s="91">
        <f t="shared" si="66"/>
        <v>324</v>
      </c>
      <c r="G262" s="92">
        <v>0</v>
      </c>
      <c r="H262" s="93">
        <f t="shared" si="32"/>
        <v>0</v>
      </c>
      <c r="I262" s="92">
        <v>9</v>
      </c>
      <c r="J262" s="93">
        <f t="shared" si="33"/>
        <v>2.7777777777777776E-2</v>
      </c>
      <c r="K262" s="92">
        <v>132</v>
      </c>
      <c r="L262" s="93">
        <f t="shared" si="34"/>
        <v>0.40740740740740738</v>
      </c>
      <c r="M262" s="92">
        <v>98</v>
      </c>
      <c r="N262" s="93">
        <f t="shared" si="35"/>
        <v>0.30246913580246915</v>
      </c>
      <c r="O262" s="92">
        <f>324-239</f>
        <v>85</v>
      </c>
      <c r="P262" s="93">
        <f t="shared" si="36"/>
        <v>0.26234567901234568</v>
      </c>
      <c r="Q262" s="94">
        <f t="shared" si="75"/>
        <v>9</v>
      </c>
      <c r="R262" s="95">
        <f t="shared" si="37"/>
        <v>2.7777777777777776E-2</v>
      </c>
      <c r="S262" s="94">
        <f t="shared" si="76"/>
        <v>315</v>
      </c>
      <c r="T262" s="95">
        <f t="shared" si="38"/>
        <v>0.97222222222222221</v>
      </c>
      <c r="U262" s="138" t="str">
        <f>IF(F262='TK_HL-HK'!$C$47,"Đúng","Sai")</f>
        <v>Đúng</v>
      </c>
      <c r="V262" s="53"/>
      <c r="W262" s="53"/>
      <c r="X262" s="53"/>
      <c r="Y262" s="53"/>
      <c r="Z262" s="53"/>
    </row>
    <row r="263" spans="1:26" ht="15" customHeight="1" x14ac:dyDescent="0.2">
      <c r="A263" s="260"/>
      <c r="B263" s="260"/>
      <c r="C263" s="260"/>
      <c r="D263" s="260"/>
      <c r="E263" s="91">
        <v>8</v>
      </c>
      <c r="F263" s="91">
        <f t="shared" si="66"/>
        <v>301</v>
      </c>
      <c r="G263" s="92">
        <v>0</v>
      </c>
      <c r="H263" s="93">
        <f t="shared" si="32"/>
        <v>0</v>
      </c>
      <c r="I263" s="92">
        <v>12</v>
      </c>
      <c r="J263" s="93">
        <f t="shared" si="33"/>
        <v>3.9867109634551492E-2</v>
      </c>
      <c r="K263" s="92">
        <v>98</v>
      </c>
      <c r="L263" s="93">
        <f t="shared" si="34"/>
        <v>0.32558139534883723</v>
      </c>
      <c r="M263" s="92">
        <v>89</v>
      </c>
      <c r="N263" s="93">
        <f t="shared" si="35"/>
        <v>0.29568106312292358</v>
      </c>
      <c r="O263" s="92">
        <f>301-199</f>
        <v>102</v>
      </c>
      <c r="P263" s="93">
        <f t="shared" si="36"/>
        <v>0.33887043189368771</v>
      </c>
      <c r="Q263" s="94">
        <f t="shared" si="75"/>
        <v>12</v>
      </c>
      <c r="R263" s="95">
        <f t="shared" si="37"/>
        <v>3.9867109634551492E-2</v>
      </c>
      <c r="S263" s="94">
        <f t="shared" si="76"/>
        <v>289</v>
      </c>
      <c r="T263" s="95">
        <f t="shared" si="38"/>
        <v>0.96013289036544847</v>
      </c>
      <c r="U263" s="138" t="str">
        <f>IF(F263='TK_HL-HK'!$C$48,"Đúng","Sai")</f>
        <v>Đúng</v>
      </c>
      <c r="V263" s="53"/>
      <c r="W263" s="53"/>
      <c r="X263" s="53"/>
      <c r="Y263" s="53"/>
      <c r="Z263" s="53"/>
    </row>
    <row r="264" spans="1:26" ht="15" customHeight="1" x14ac:dyDescent="0.2">
      <c r="A264" s="260"/>
      <c r="B264" s="260"/>
      <c r="C264" s="260"/>
      <c r="D264" s="260"/>
      <c r="E264" s="91">
        <v>9</v>
      </c>
      <c r="F264" s="91">
        <f t="shared" si="66"/>
        <v>205</v>
      </c>
      <c r="G264" s="92">
        <v>0</v>
      </c>
      <c r="H264" s="93">
        <f t="shared" si="32"/>
        <v>0</v>
      </c>
      <c r="I264" s="92">
        <v>10</v>
      </c>
      <c r="J264" s="93">
        <f t="shared" si="33"/>
        <v>4.878048780487805E-2</v>
      </c>
      <c r="K264" s="92">
        <v>62</v>
      </c>
      <c r="L264" s="93">
        <f t="shared" si="34"/>
        <v>0.30243902439024389</v>
      </c>
      <c r="M264" s="92">
        <v>75</v>
      </c>
      <c r="N264" s="93">
        <f t="shared" si="35"/>
        <v>0.36585365853658536</v>
      </c>
      <c r="O264" s="92">
        <f>205-147</f>
        <v>58</v>
      </c>
      <c r="P264" s="93">
        <f t="shared" si="36"/>
        <v>0.28292682926829266</v>
      </c>
      <c r="Q264" s="94">
        <f t="shared" si="75"/>
        <v>10</v>
      </c>
      <c r="R264" s="95">
        <f t="shared" si="37"/>
        <v>4.878048780487805E-2</v>
      </c>
      <c r="S264" s="94">
        <f t="shared" si="76"/>
        <v>195</v>
      </c>
      <c r="T264" s="95">
        <f t="shared" si="38"/>
        <v>0.95121951219512191</v>
      </c>
      <c r="U264" s="138" t="str">
        <f>IF(F264='TK_HL-HK'!$C$49,"Đúng","Sai")</f>
        <v>Đúng</v>
      </c>
      <c r="V264" s="5"/>
      <c r="W264" s="5"/>
      <c r="X264" s="5"/>
      <c r="Y264" s="5"/>
      <c r="Z264" s="5"/>
    </row>
    <row r="265" spans="1:26" ht="15" customHeight="1" x14ac:dyDescent="0.2">
      <c r="A265" s="260"/>
      <c r="B265" s="260"/>
      <c r="C265" s="261"/>
      <c r="D265" s="261"/>
      <c r="E265" s="88" t="s">
        <v>66</v>
      </c>
      <c r="F265" s="88">
        <f t="shared" si="66"/>
        <v>1150</v>
      </c>
      <c r="G265" s="89">
        <f>SUM(G261:G264)</f>
        <v>0</v>
      </c>
      <c r="H265" s="97">
        <f t="shared" si="32"/>
        <v>0</v>
      </c>
      <c r="I265" s="89">
        <f>SUM(I261:I264)</f>
        <v>45</v>
      </c>
      <c r="J265" s="97">
        <f t="shared" si="33"/>
        <v>3.9130434782608699E-2</v>
      </c>
      <c r="K265" s="89">
        <f>SUM(K261:K264)</f>
        <v>394</v>
      </c>
      <c r="L265" s="97">
        <f t="shared" si="34"/>
        <v>0.34260869565217389</v>
      </c>
      <c r="M265" s="89">
        <f>SUM(M261:M264)</f>
        <v>370</v>
      </c>
      <c r="N265" s="97">
        <f t="shared" si="35"/>
        <v>0.32173913043478258</v>
      </c>
      <c r="O265" s="89">
        <f>SUM(O261:O264)</f>
        <v>341</v>
      </c>
      <c r="P265" s="96">
        <f t="shared" si="36"/>
        <v>0.29652173913043478</v>
      </c>
      <c r="Q265" s="89">
        <f t="shared" si="75"/>
        <v>45</v>
      </c>
      <c r="R265" s="97">
        <f t="shared" si="37"/>
        <v>3.9130434782608699E-2</v>
      </c>
      <c r="S265" s="89">
        <f t="shared" si="76"/>
        <v>1105</v>
      </c>
      <c r="T265" s="97">
        <f t="shared" si="38"/>
        <v>0.96086956521739131</v>
      </c>
      <c r="U265" s="138" t="str">
        <f>IF(F265='TK_HL-HK'!$C$50,"Đúng","Sai")</f>
        <v>Đúng</v>
      </c>
      <c r="V265" s="5"/>
      <c r="W265" s="5"/>
      <c r="X265" s="5"/>
      <c r="Y265" s="5"/>
      <c r="Z265" s="5"/>
    </row>
    <row r="266" spans="1:26" ht="15" customHeight="1" x14ac:dyDescent="0.2">
      <c r="A266" s="260"/>
      <c r="B266" s="260"/>
      <c r="C266" s="262">
        <v>7</v>
      </c>
      <c r="D266" s="262" t="s">
        <v>70</v>
      </c>
      <c r="E266" s="91">
        <v>6</v>
      </c>
      <c r="F266" s="91">
        <f t="shared" si="66"/>
        <v>320</v>
      </c>
      <c r="G266" s="92">
        <v>8</v>
      </c>
      <c r="H266" s="93">
        <f t="shared" si="32"/>
        <v>2.5000000000000001E-2</v>
      </c>
      <c r="I266" s="92">
        <v>12</v>
      </c>
      <c r="J266" s="93">
        <f t="shared" si="33"/>
        <v>3.7499999999999999E-2</v>
      </c>
      <c r="K266" s="92">
        <v>130</v>
      </c>
      <c r="L266" s="93">
        <f t="shared" si="34"/>
        <v>0.40625</v>
      </c>
      <c r="M266" s="92">
        <v>92</v>
      </c>
      <c r="N266" s="93">
        <f t="shared" si="35"/>
        <v>0.28749999999999998</v>
      </c>
      <c r="O266" s="92">
        <f>320-242</f>
        <v>78</v>
      </c>
      <c r="P266" s="93">
        <f t="shared" si="36"/>
        <v>0.24374999999999999</v>
      </c>
      <c r="Q266" s="94">
        <f t="shared" si="75"/>
        <v>20</v>
      </c>
      <c r="R266" s="95">
        <f t="shared" si="37"/>
        <v>6.25E-2</v>
      </c>
      <c r="S266" s="94">
        <f t="shared" si="76"/>
        <v>300</v>
      </c>
      <c r="T266" s="95">
        <f t="shared" si="38"/>
        <v>0.9375</v>
      </c>
      <c r="U266" s="138" t="str">
        <f>IF(F266='TK_HL-HK'!$C$46,"Đúng","Sai")</f>
        <v>Đúng</v>
      </c>
      <c r="V266" s="5"/>
      <c r="W266" s="5"/>
      <c r="X266" s="5"/>
      <c r="Y266" s="5"/>
      <c r="Z266" s="5"/>
    </row>
    <row r="267" spans="1:26" ht="15" customHeight="1" x14ac:dyDescent="0.2">
      <c r="A267" s="260"/>
      <c r="B267" s="260"/>
      <c r="C267" s="260"/>
      <c r="D267" s="260"/>
      <c r="E267" s="91">
        <v>7</v>
      </c>
      <c r="F267" s="91">
        <f t="shared" si="66"/>
        <v>324</v>
      </c>
      <c r="G267" s="92">
        <v>12</v>
      </c>
      <c r="H267" s="93">
        <f t="shared" si="32"/>
        <v>3.7037037037037035E-2</v>
      </c>
      <c r="I267" s="92">
        <v>14</v>
      </c>
      <c r="J267" s="93">
        <f t="shared" si="33"/>
        <v>4.3209876543209874E-2</v>
      </c>
      <c r="K267" s="92">
        <v>125</v>
      </c>
      <c r="L267" s="93">
        <f t="shared" si="34"/>
        <v>0.38580246913580246</v>
      </c>
      <c r="M267" s="92">
        <v>103</v>
      </c>
      <c r="N267" s="93">
        <f t="shared" si="35"/>
        <v>0.31790123456790126</v>
      </c>
      <c r="O267" s="92">
        <f>324-254</f>
        <v>70</v>
      </c>
      <c r="P267" s="93">
        <f t="shared" si="36"/>
        <v>0.21604938271604937</v>
      </c>
      <c r="Q267" s="94">
        <f t="shared" si="75"/>
        <v>26</v>
      </c>
      <c r="R267" s="95">
        <f t="shared" si="37"/>
        <v>8.0246913580246909E-2</v>
      </c>
      <c r="S267" s="94">
        <f t="shared" si="76"/>
        <v>298</v>
      </c>
      <c r="T267" s="95">
        <f t="shared" si="38"/>
        <v>0.91975308641975306</v>
      </c>
      <c r="U267" s="138" t="str">
        <f>IF(F267='TK_HL-HK'!$C$47,"Đúng","Sai")</f>
        <v>Đúng</v>
      </c>
      <c r="V267" s="5"/>
      <c r="W267" s="5"/>
      <c r="X267" s="5"/>
      <c r="Y267" s="5"/>
      <c r="Z267" s="5"/>
    </row>
    <row r="268" spans="1:26" ht="15" customHeight="1" x14ac:dyDescent="0.2">
      <c r="A268" s="260"/>
      <c r="B268" s="260"/>
      <c r="C268" s="260"/>
      <c r="D268" s="260"/>
      <c r="E268" s="91">
        <v>8</v>
      </c>
      <c r="F268" s="91">
        <f t="shared" si="66"/>
        <v>301</v>
      </c>
      <c r="G268" s="92">
        <v>10</v>
      </c>
      <c r="H268" s="93">
        <f t="shared" si="32"/>
        <v>3.3222591362126248E-2</v>
      </c>
      <c r="I268" s="92">
        <v>23</v>
      </c>
      <c r="J268" s="93">
        <f t="shared" si="33"/>
        <v>7.6411960132890366E-2</v>
      </c>
      <c r="K268" s="92">
        <v>134</v>
      </c>
      <c r="L268" s="93">
        <f t="shared" si="34"/>
        <v>0.44518272425249167</v>
      </c>
      <c r="M268" s="92">
        <v>88</v>
      </c>
      <c r="N268" s="93">
        <f t="shared" si="35"/>
        <v>0.29235880398671099</v>
      </c>
      <c r="O268" s="92">
        <f>301-255</f>
        <v>46</v>
      </c>
      <c r="P268" s="93">
        <f t="shared" si="36"/>
        <v>0.15282392026578073</v>
      </c>
      <c r="Q268" s="94">
        <f t="shared" si="75"/>
        <v>33</v>
      </c>
      <c r="R268" s="95">
        <f t="shared" si="37"/>
        <v>0.10963455149501661</v>
      </c>
      <c r="S268" s="94">
        <f t="shared" si="76"/>
        <v>268</v>
      </c>
      <c r="T268" s="95">
        <f t="shared" si="38"/>
        <v>0.89036544850498334</v>
      </c>
      <c r="U268" s="138" t="str">
        <f>IF(F268='TK_HL-HK'!$C$48,"Đúng","Sai")</f>
        <v>Đúng</v>
      </c>
      <c r="V268" s="5"/>
      <c r="W268" s="5"/>
      <c r="X268" s="5"/>
      <c r="Y268" s="5"/>
      <c r="Z268" s="5"/>
    </row>
    <row r="269" spans="1:26" ht="15" customHeight="1" x14ac:dyDescent="0.2">
      <c r="A269" s="260"/>
      <c r="B269" s="260"/>
      <c r="C269" s="260"/>
      <c r="D269" s="260"/>
      <c r="E269" s="91">
        <v>9</v>
      </c>
      <c r="F269" s="91">
        <f t="shared" si="66"/>
        <v>205</v>
      </c>
      <c r="G269" s="92">
        <v>9</v>
      </c>
      <c r="H269" s="93">
        <f t="shared" si="32"/>
        <v>4.3902439024390241E-2</v>
      </c>
      <c r="I269" s="92">
        <v>23</v>
      </c>
      <c r="J269" s="93">
        <f t="shared" si="33"/>
        <v>0.11219512195121951</v>
      </c>
      <c r="K269" s="92">
        <v>66</v>
      </c>
      <c r="L269" s="93">
        <f t="shared" si="34"/>
        <v>0.32195121951219513</v>
      </c>
      <c r="M269" s="92">
        <v>72</v>
      </c>
      <c r="N269" s="93">
        <f t="shared" si="35"/>
        <v>0.35121951219512193</v>
      </c>
      <c r="O269" s="92">
        <f>205-170</f>
        <v>35</v>
      </c>
      <c r="P269" s="93">
        <f t="shared" si="36"/>
        <v>0.17073170731707318</v>
      </c>
      <c r="Q269" s="94">
        <f t="shared" si="75"/>
        <v>32</v>
      </c>
      <c r="R269" s="95">
        <f t="shared" si="37"/>
        <v>0.15609756097560976</v>
      </c>
      <c r="S269" s="94">
        <f t="shared" si="76"/>
        <v>173</v>
      </c>
      <c r="T269" s="95">
        <f t="shared" si="38"/>
        <v>0.84390243902439022</v>
      </c>
      <c r="U269" s="138" t="str">
        <f>IF(F269='TK_HL-HK'!$C$49,"Đúng","Sai")</f>
        <v>Đúng</v>
      </c>
      <c r="V269" s="5"/>
      <c r="W269" s="5"/>
      <c r="X269" s="5"/>
      <c r="Y269" s="5"/>
      <c r="Z269" s="5"/>
    </row>
    <row r="270" spans="1:26" ht="15" customHeight="1" x14ac:dyDescent="0.2">
      <c r="A270" s="260"/>
      <c r="B270" s="260"/>
      <c r="C270" s="261"/>
      <c r="D270" s="261"/>
      <c r="E270" s="88" t="s">
        <v>66</v>
      </c>
      <c r="F270" s="88">
        <f t="shared" si="66"/>
        <v>1150</v>
      </c>
      <c r="G270" s="89">
        <f>SUM(G266:G269)</f>
        <v>39</v>
      </c>
      <c r="H270" s="97">
        <f t="shared" si="32"/>
        <v>3.3913043478260872E-2</v>
      </c>
      <c r="I270" s="89">
        <f>SUM(I266:I269)</f>
        <v>72</v>
      </c>
      <c r="J270" s="97">
        <f t="shared" si="33"/>
        <v>6.2608695652173918E-2</v>
      </c>
      <c r="K270" s="89">
        <f>SUM(K266:K269)</f>
        <v>455</v>
      </c>
      <c r="L270" s="97">
        <f t="shared" si="34"/>
        <v>0.39565217391304347</v>
      </c>
      <c r="M270" s="89">
        <f>SUM(M266:M269)</f>
        <v>355</v>
      </c>
      <c r="N270" s="97">
        <f t="shared" si="35"/>
        <v>0.30869565217391304</v>
      </c>
      <c r="O270" s="89">
        <f>SUM(O266:O269)</f>
        <v>229</v>
      </c>
      <c r="P270" s="96">
        <f t="shared" si="36"/>
        <v>0.1991304347826087</v>
      </c>
      <c r="Q270" s="89">
        <f>SUM(Q268:Q269)</f>
        <v>65</v>
      </c>
      <c r="R270" s="97">
        <f t="shared" si="37"/>
        <v>5.6521739130434782E-2</v>
      </c>
      <c r="S270" s="89">
        <f>SUM(S268:S269)</f>
        <v>441</v>
      </c>
      <c r="T270" s="97">
        <f t="shared" si="38"/>
        <v>0.38347826086956521</v>
      </c>
      <c r="U270" s="138" t="str">
        <f>IF(F270='TK_HL-HK'!$C$50,"Đúng","Sai")</f>
        <v>Đúng</v>
      </c>
      <c r="V270" s="5"/>
      <c r="W270" s="5"/>
      <c r="X270" s="5"/>
      <c r="Y270" s="5"/>
      <c r="Z270" s="5"/>
    </row>
    <row r="271" spans="1:26" ht="15" customHeight="1" x14ac:dyDescent="0.2">
      <c r="A271" s="260"/>
      <c r="B271" s="260"/>
      <c r="C271" s="262">
        <v>8</v>
      </c>
      <c r="D271" s="259" t="s">
        <v>71</v>
      </c>
      <c r="E271" s="91">
        <v>6</v>
      </c>
      <c r="F271" s="91">
        <f t="shared" si="66"/>
        <v>320</v>
      </c>
      <c r="G271" s="92">
        <v>12</v>
      </c>
      <c r="H271" s="93">
        <f t="shared" si="32"/>
        <v>3.7499999999999999E-2</v>
      </c>
      <c r="I271" s="92">
        <v>34</v>
      </c>
      <c r="J271" s="93">
        <f t="shared" si="33"/>
        <v>0.10625</v>
      </c>
      <c r="K271" s="92">
        <v>134</v>
      </c>
      <c r="L271" s="93">
        <f t="shared" si="34"/>
        <v>0.41875000000000001</v>
      </c>
      <c r="M271" s="92">
        <v>99</v>
      </c>
      <c r="N271" s="93">
        <f t="shared" si="35"/>
        <v>0.30937500000000001</v>
      </c>
      <c r="O271" s="92">
        <f>320-279</f>
        <v>41</v>
      </c>
      <c r="P271" s="93">
        <f t="shared" si="36"/>
        <v>0.12812499999999999</v>
      </c>
      <c r="Q271" s="94">
        <f t="shared" ref="Q271:Q289" si="77">G271+I271</f>
        <v>46</v>
      </c>
      <c r="R271" s="95">
        <f t="shared" si="37"/>
        <v>0.14374999999999999</v>
      </c>
      <c r="S271" s="94">
        <f t="shared" ref="S271:S289" si="78">K271+M271+O271</f>
        <v>274</v>
      </c>
      <c r="T271" s="95">
        <f t="shared" si="38"/>
        <v>0.85624999999999996</v>
      </c>
      <c r="U271" s="138" t="str">
        <f>IF(F271='TK_HL-HK'!$C$46,"Đúng","Sai")</f>
        <v>Đúng</v>
      </c>
      <c r="V271" s="5"/>
      <c r="W271" s="5"/>
      <c r="X271" s="5"/>
      <c r="Y271" s="5"/>
      <c r="Z271" s="5"/>
    </row>
    <row r="272" spans="1:26" ht="15" customHeight="1" x14ac:dyDescent="0.2">
      <c r="A272" s="260"/>
      <c r="B272" s="260"/>
      <c r="C272" s="260"/>
      <c r="D272" s="260"/>
      <c r="E272" s="91">
        <v>7</v>
      </c>
      <c r="F272" s="91">
        <f t="shared" si="66"/>
        <v>324</v>
      </c>
      <c r="G272" s="92">
        <v>19</v>
      </c>
      <c r="H272" s="93">
        <f t="shared" si="32"/>
        <v>5.8641975308641972E-2</v>
      </c>
      <c r="I272" s="92">
        <v>36</v>
      </c>
      <c r="J272" s="93">
        <f t="shared" si="33"/>
        <v>0.1111111111111111</v>
      </c>
      <c r="K272" s="92">
        <v>142</v>
      </c>
      <c r="L272" s="93">
        <f t="shared" si="34"/>
        <v>0.43827160493827161</v>
      </c>
      <c r="M272" s="92">
        <v>78</v>
      </c>
      <c r="N272" s="93">
        <f t="shared" si="35"/>
        <v>0.24074074074074073</v>
      </c>
      <c r="O272" s="92">
        <f>324-275</f>
        <v>49</v>
      </c>
      <c r="P272" s="93">
        <f t="shared" si="36"/>
        <v>0.15123456790123457</v>
      </c>
      <c r="Q272" s="94">
        <f t="shared" si="77"/>
        <v>55</v>
      </c>
      <c r="R272" s="95">
        <f t="shared" si="37"/>
        <v>0.16975308641975309</v>
      </c>
      <c r="S272" s="94">
        <f t="shared" si="78"/>
        <v>269</v>
      </c>
      <c r="T272" s="95">
        <f t="shared" si="38"/>
        <v>0.83024691358024694</v>
      </c>
      <c r="U272" s="138" t="str">
        <f>IF(F272='TK_HL-HK'!$C$47,"Đúng","Sai")</f>
        <v>Đúng</v>
      </c>
      <c r="V272" s="5"/>
      <c r="W272" s="5"/>
      <c r="X272" s="5"/>
      <c r="Y272" s="5"/>
      <c r="Z272" s="5"/>
    </row>
    <row r="273" spans="1:26" ht="15" customHeight="1" x14ac:dyDescent="0.2">
      <c r="A273" s="260"/>
      <c r="B273" s="260"/>
      <c r="C273" s="260"/>
      <c r="D273" s="260"/>
      <c r="E273" s="91">
        <v>8</v>
      </c>
      <c r="F273" s="91">
        <f t="shared" si="66"/>
        <v>301</v>
      </c>
      <c r="G273" s="92">
        <v>17</v>
      </c>
      <c r="H273" s="93">
        <f t="shared" si="32"/>
        <v>5.647840531561462E-2</v>
      </c>
      <c r="I273" s="92">
        <v>42</v>
      </c>
      <c r="J273" s="93">
        <f t="shared" si="33"/>
        <v>0.13953488372093023</v>
      </c>
      <c r="K273" s="92">
        <v>136</v>
      </c>
      <c r="L273" s="93">
        <f t="shared" si="34"/>
        <v>0.45182724252491696</v>
      </c>
      <c r="M273" s="92">
        <v>72</v>
      </c>
      <c r="N273" s="93">
        <f t="shared" si="35"/>
        <v>0.23920265780730898</v>
      </c>
      <c r="O273" s="92">
        <f>301-267</f>
        <v>34</v>
      </c>
      <c r="P273" s="93">
        <f t="shared" si="36"/>
        <v>0.11295681063122924</v>
      </c>
      <c r="Q273" s="94">
        <f t="shared" si="77"/>
        <v>59</v>
      </c>
      <c r="R273" s="95">
        <f t="shared" si="37"/>
        <v>0.19601328903654486</v>
      </c>
      <c r="S273" s="94">
        <f t="shared" si="78"/>
        <v>242</v>
      </c>
      <c r="T273" s="95">
        <f t="shared" si="38"/>
        <v>0.8039867109634552</v>
      </c>
      <c r="U273" s="138" t="str">
        <f>IF(F273='TK_HL-HK'!$C$48,"Đúng","Sai")</f>
        <v>Đúng</v>
      </c>
      <c r="V273" s="5"/>
      <c r="W273" s="5"/>
      <c r="X273" s="5"/>
      <c r="Y273" s="5"/>
      <c r="Z273" s="5"/>
    </row>
    <row r="274" spans="1:26" ht="15" customHeight="1" x14ac:dyDescent="0.2">
      <c r="A274" s="260"/>
      <c r="B274" s="260"/>
      <c r="C274" s="260"/>
      <c r="D274" s="260"/>
      <c r="E274" s="91">
        <v>9</v>
      </c>
      <c r="F274" s="91">
        <f t="shared" si="66"/>
        <v>205</v>
      </c>
      <c r="G274" s="92">
        <v>18</v>
      </c>
      <c r="H274" s="93">
        <f t="shared" si="32"/>
        <v>8.7804878048780483E-2</v>
      </c>
      <c r="I274" s="92">
        <v>32</v>
      </c>
      <c r="J274" s="93">
        <f t="shared" si="33"/>
        <v>0.15609756097560976</v>
      </c>
      <c r="K274" s="92">
        <v>92</v>
      </c>
      <c r="L274" s="93">
        <f t="shared" si="34"/>
        <v>0.44878048780487806</v>
      </c>
      <c r="M274" s="92">
        <v>42</v>
      </c>
      <c r="N274" s="93">
        <f t="shared" si="35"/>
        <v>0.20487804878048779</v>
      </c>
      <c r="O274" s="92">
        <f>205-184</f>
        <v>21</v>
      </c>
      <c r="P274" s="93">
        <f t="shared" si="36"/>
        <v>0.1024390243902439</v>
      </c>
      <c r="Q274" s="94">
        <f t="shared" si="77"/>
        <v>50</v>
      </c>
      <c r="R274" s="95">
        <f t="shared" si="37"/>
        <v>0.24390243902439024</v>
      </c>
      <c r="S274" s="94">
        <f t="shared" si="78"/>
        <v>155</v>
      </c>
      <c r="T274" s="95">
        <f t="shared" si="38"/>
        <v>0.75609756097560976</v>
      </c>
      <c r="U274" s="138" t="str">
        <f>IF(F274='TK_HL-HK'!$C$49,"Đúng","Sai")</f>
        <v>Đúng</v>
      </c>
      <c r="V274" s="5"/>
      <c r="W274" s="5"/>
      <c r="X274" s="5"/>
      <c r="Y274" s="5"/>
      <c r="Z274" s="5"/>
    </row>
    <row r="275" spans="1:26" ht="15" customHeight="1" x14ac:dyDescent="0.2">
      <c r="A275" s="261"/>
      <c r="B275" s="261"/>
      <c r="C275" s="261"/>
      <c r="D275" s="261"/>
      <c r="E275" s="88" t="s">
        <v>66</v>
      </c>
      <c r="F275" s="88">
        <f t="shared" si="66"/>
        <v>1150</v>
      </c>
      <c r="G275" s="89">
        <f>SUM(G271:G274)</f>
        <v>66</v>
      </c>
      <c r="H275" s="97">
        <f t="shared" si="32"/>
        <v>5.7391304347826085E-2</v>
      </c>
      <c r="I275" s="89">
        <f>SUM(I271:I274)</f>
        <v>144</v>
      </c>
      <c r="J275" s="97">
        <f t="shared" si="33"/>
        <v>0.12521739130434784</v>
      </c>
      <c r="K275" s="89">
        <f>SUM(K271:K274)</f>
        <v>504</v>
      </c>
      <c r="L275" s="97">
        <f t="shared" si="34"/>
        <v>0.43826086956521737</v>
      </c>
      <c r="M275" s="89">
        <f>SUM(M271:M274)</f>
        <v>291</v>
      </c>
      <c r="N275" s="97">
        <f t="shared" si="35"/>
        <v>0.25304347826086959</v>
      </c>
      <c r="O275" s="89">
        <f>SUM(O271:O274)</f>
        <v>145</v>
      </c>
      <c r="P275" s="96">
        <f t="shared" si="36"/>
        <v>0.12608695652173912</v>
      </c>
      <c r="Q275" s="89">
        <f t="shared" si="77"/>
        <v>210</v>
      </c>
      <c r="R275" s="97">
        <f t="shared" si="37"/>
        <v>0.18260869565217391</v>
      </c>
      <c r="S275" s="89">
        <f t="shared" si="78"/>
        <v>940</v>
      </c>
      <c r="T275" s="97">
        <f t="shared" si="38"/>
        <v>0.81739130434782614</v>
      </c>
      <c r="U275" s="138" t="str">
        <f>IF(F275='TK_HL-HK'!$C$50,"Đúng","Sai")</f>
        <v>Đúng</v>
      </c>
      <c r="V275" s="5"/>
      <c r="W275" s="5"/>
      <c r="X275" s="5"/>
      <c r="Y275" s="5"/>
      <c r="Z275" s="5"/>
    </row>
    <row r="276" spans="1:26" ht="15" customHeight="1" x14ac:dyDescent="0.2">
      <c r="A276" s="263">
        <v>10</v>
      </c>
      <c r="B276" s="264" t="s">
        <v>36</v>
      </c>
      <c r="C276" s="262">
        <v>1</v>
      </c>
      <c r="D276" s="259" t="s">
        <v>65</v>
      </c>
      <c r="E276" s="91">
        <v>6</v>
      </c>
      <c r="F276" s="91">
        <f t="shared" si="66"/>
        <v>153</v>
      </c>
      <c r="G276" s="92">
        <v>2</v>
      </c>
      <c r="H276" s="93">
        <f t="shared" si="32"/>
        <v>1.3071895424836602E-2</v>
      </c>
      <c r="I276" s="92">
        <v>2</v>
      </c>
      <c r="J276" s="93">
        <f t="shared" si="33"/>
        <v>1.3071895424836602E-2</v>
      </c>
      <c r="K276" s="92">
        <v>15</v>
      </c>
      <c r="L276" s="93">
        <f t="shared" si="34"/>
        <v>9.8039215686274508E-2</v>
      </c>
      <c r="M276" s="92">
        <v>27</v>
      </c>
      <c r="N276" s="93">
        <f t="shared" si="35"/>
        <v>0.17647058823529413</v>
      </c>
      <c r="O276" s="92">
        <v>107</v>
      </c>
      <c r="P276" s="93">
        <f t="shared" si="36"/>
        <v>0.69934640522875813</v>
      </c>
      <c r="Q276" s="94">
        <f t="shared" si="77"/>
        <v>4</v>
      </c>
      <c r="R276" s="95">
        <f t="shared" si="37"/>
        <v>2.6143790849673203E-2</v>
      </c>
      <c r="S276" s="94">
        <f t="shared" si="78"/>
        <v>149</v>
      </c>
      <c r="T276" s="95">
        <f t="shared" si="38"/>
        <v>0.97385620915032678</v>
      </c>
      <c r="U276" s="138" t="str">
        <f>IF(F276='TK_HL-HK'!$C$51,"Đúng","Sai")</f>
        <v>Đúng</v>
      </c>
      <c r="V276" s="5"/>
      <c r="W276" s="5"/>
      <c r="X276" s="5"/>
      <c r="Y276" s="5"/>
      <c r="Z276" s="5"/>
    </row>
    <row r="277" spans="1:26" ht="15" customHeight="1" x14ac:dyDescent="0.2">
      <c r="A277" s="260"/>
      <c r="B277" s="260"/>
      <c r="C277" s="260"/>
      <c r="D277" s="260"/>
      <c r="E277" s="91">
        <v>7</v>
      </c>
      <c r="F277" s="91">
        <f t="shared" si="66"/>
        <v>166</v>
      </c>
      <c r="G277" s="92">
        <v>0</v>
      </c>
      <c r="H277" s="93">
        <f t="shared" si="32"/>
        <v>0</v>
      </c>
      <c r="I277" s="92">
        <v>6</v>
      </c>
      <c r="J277" s="93">
        <f t="shared" si="33"/>
        <v>3.614457831325301E-2</v>
      </c>
      <c r="K277" s="92">
        <v>15</v>
      </c>
      <c r="L277" s="93">
        <f t="shared" si="34"/>
        <v>9.036144578313253E-2</v>
      </c>
      <c r="M277" s="92">
        <v>28</v>
      </c>
      <c r="N277" s="93">
        <f t="shared" si="35"/>
        <v>0.16867469879518071</v>
      </c>
      <c r="O277" s="92">
        <v>117</v>
      </c>
      <c r="P277" s="93">
        <f t="shared" si="36"/>
        <v>0.70481927710843373</v>
      </c>
      <c r="Q277" s="94">
        <f t="shared" si="77"/>
        <v>6</v>
      </c>
      <c r="R277" s="95">
        <f t="shared" si="37"/>
        <v>3.614457831325301E-2</v>
      </c>
      <c r="S277" s="94">
        <f t="shared" si="78"/>
        <v>160</v>
      </c>
      <c r="T277" s="95">
        <f t="shared" si="38"/>
        <v>0.96385542168674698</v>
      </c>
      <c r="U277" s="138" t="str">
        <f>IF(F277='TK_HL-HK'!$C$52,"Đúng","Sai")</f>
        <v>Đúng</v>
      </c>
      <c r="V277" s="5"/>
      <c r="W277" s="5"/>
      <c r="X277" s="5"/>
      <c r="Y277" s="5"/>
      <c r="Z277" s="5"/>
    </row>
    <row r="278" spans="1:26" ht="15" customHeight="1" x14ac:dyDescent="0.2">
      <c r="A278" s="260"/>
      <c r="B278" s="260"/>
      <c r="C278" s="260"/>
      <c r="D278" s="260"/>
      <c r="E278" s="91">
        <v>8</v>
      </c>
      <c r="F278" s="91">
        <f t="shared" si="66"/>
        <v>124</v>
      </c>
      <c r="G278" s="92">
        <v>6</v>
      </c>
      <c r="H278" s="93">
        <f t="shared" si="32"/>
        <v>4.8387096774193547E-2</v>
      </c>
      <c r="I278" s="92">
        <v>7</v>
      </c>
      <c r="J278" s="93">
        <f t="shared" si="33"/>
        <v>5.6451612903225805E-2</v>
      </c>
      <c r="K278" s="92">
        <v>25</v>
      </c>
      <c r="L278" s="93">
        <f t="shared" si="34"/>
        <v>0.20161290322580644</v>
      </c>
      <c r="M278" s="92">
        <v>46</v>
      </c>
      <c r="N278" s="93">
        <f t="shared" si="35"/>
        <v>0.37096774193548387</v>
      </c>
      <c r="O278" s="92">
        <v>40</v>
      </c>
      <c r="P278" s="93">
        <f t="shared" si="36"/>
        <v>0.32258064516129031</v>
      </c>
      <c r="Q278" s="94">
        <f t="shared" si="77"/>
        <v>13</v>
      </c>
      <c r="R278" s="95">
        <f t="shared" si="37"/>
        <v>0.10483870967741936</v>
      </c>
      <c r="S278" s="94">
        <f t="shared" si="78"/>
        <v>111</v>
      </c>
      <c r="T278" s="95">
        <f t="shared" si="38"/>
        <v>0.89516129032258063</v>
      </c>
      <c r="U278" s="138" t="str">
        <f>IF(F278='TK_HL-HK'!$C$53,"Đúng","Sai")</f>
        <v>Đúng</v>
      </c>
      <c r="V278" s="5"/>
      <c r="W278" s="5"/>
      <c r="X278" s="5"/>
      <c r="Y278" s="5"/>
      <c r="Z278" s="5"/>
    </row>
    <row r="279" spans="1:26" ht="15" customHeight="1" x14ac:dyDescent="0.2">
      <c r="A279" s="260"/>
      <c r="B279" s="260"/>
      <c r="C279" s="260"/>
      <c r="D279" s="260"/>
      <c r="E279" s="91">
        <v>9</v>
      </c>
      <c r="F279" s="91">
        <f t="shared" si="66"/>
        <v>89</v>
      </c>
      <c r="G279" s="92">
        <v>0</v>
      </c>
      <c r="H279" s="93">
        <f t="shared" si="32"/>
        <v>0</v>
      </c>
      <c r="I279" s="92">
        <v>4</v>
      </c>
      <c r="J279" s="93">
        <f t="shared" si="33"/>
        <v>4.49438202247191E-2</v>
      </c>
      <c r="K279" s="92">
        <v>7</v>
      </c>
      <c r="L279" s="93">
        <f t="shared" si="34"/>
        <v>7.8651685393258425E-2</v>
      </c>
      <c r="M279" s="92">
        <v>25</v>
      </c>
      <c r="N279" s="93">
        <f t="shared" si="35"/>
        <v>0.2808988764044944</v>
      </c>
      <c r="O279" s="92">
        <v>53</v>
      </c>
      <c r="P279" s="93">
        <f t="shared" si="36"/>
        <v>0.5955056179775281</v>
      </c>
      <c r="Q279" s="94">
        <f t="shared" si="77"/>
        <v>4</v>
      </c>
      <c r="R279" s="95">
        <f t="shared" si="37"/>
        <v>4.49438202247191E-2</v>
      </c>
      <c r="S279" s="94">
        <f t="shared" si="78"/>
        <v>85</v>
      </c>
      <c r="T279" s="95">
        <f t="shared" si="38"/>
        <v>0.9550561797752809</v>
      </c>
      <c r="U279" s="138" t="str">
        <f>IF(F279='TK_HL-HK'!$C$54,"Đúng","Sai")</f>
        <v>Đúng</v>
      </c>
      <c r="V279" s="5"/>
      <c r="W279" s="5"/>
      <c r="X279" s="5"/>
      <c r="Y279" s="5"/>
      <c r="Z279" s="5"/>
    </row>
    <row r="280" spans="1:26" ht="15" customHeight="1" x14ac:dyDescent="0.2">
      <c r="A280" s="260"/>
      <c r="B280" s="260"/>
      <c r="C280" s="261"/>
      <c r="D280" s="261"/>
      <c r="E280" s="88" t="s">
        <v>66</v>
      </c>
      <c r="F280" s="88">
        <f t="shared" si="66"/>
        <v>532</v>
      </c>
      <c r="G280" s="89">
        <f>SUM(G276:G279)</f>
        <v>8</v>
      </c>
      <c r="H280" s="96">
        <f t="shared" si="32"/>
        <v>1.5037593984962405E-2</v>
      </c>
      <c r="I280" s="89">
        <f>SUM(I276:I279)</f>
        <v>19</v>
      </c>
      <c r="J280" s="96">
        <f t="shared" si="33"/>
        <v>3.5714285714285712E-2</v>
      </c>
      <c r="K280" s="89">
        <f>SUM(K276:K279)</f>
        <v>62</v>
      </c>
      <c r="L280" s="96">
        <f t="shared" si="34"/>
        <v>0.11654135338345864</v>
      </c>
      <c r="M280" s="89">
        <f>SUM(M276:M279)</f>
        <v>126</v>
      </c>
      <c r="N280" s="96">
        <f t="shared" si="35"/>
        <v>0.23684210526315788</v>
      </c>
      <c r="O280" s="89">
        <f>SUM(O276:O279)</f>
        <v>317</v>
      </c>
      <c r="P280" s="96">
        <f t="shared" si="36"/>
        <v>0.59586466165413532</v>
      </c>
      <c r="Q280" s="89">
        <f t="shared" si="77"/>
        <v>27</v>
      </c>
      <c r="R280" s="97">
        <f t="shared" si="37"/>
        <v>5.0751879699248117E-2</v>
      </c>
      <c r="S280" s="89">
        <f t="shared" si="78"/>
        <v>505</v>
      </c>
      <c r="T280" s="97">
        <f t="shared" si="38"/>
        <v>0.9492481203007519</v>
      </c>
      <c r="U280" s="138" t="str">
        <f>IF(F280='TK_HL-HK'!$C$55,"Đúng","Sai")</f>
        <v>Đúng</v>
      </c>
      <c r="V280" s="5"/>
      <c r="W280" s="5"/>
      <c r="X280" s="5"/>
      <c r="Y280" s="5"/>
      <c r="Z280" s="5"/>
    </row>
    <row r="281" spans="1:26" ht="15" customHeight="1" x14ac:dyDescent="0.2">
      <c r="A281" s="260"/>
      <c r="B281" s="260"/>
      <c r="C281" s="262">
        <v>2</v>
      </c>
      <c r="D281" s="259" t="s">
        <v>67</v>
      </c>
      <c r="E281" s="91">
        <v>6</v>
      </c>
      <c r="F281" s="91">
        <f t="shared" si="66"/>
        <v>153</v>
      </c>
      <c r="G281" s="92">
        <v>0</v>
      </c>
      <c r="H281" s="93">
        <f t="shared" si="32"/>
        <v>0</v>
      </c>
      <c r="I281" s="92">
        <v>7</v>
      </c>
      <c r="J281" s="93">
        <f t="shared" si="33"/>
        <v>4.5751633986928102E-2</v>
      </c>
      <c r="K281" s="92">
        <v>22</v>
      </c>
      <c r="L281" s="93">
        <f t="shared" si="34"/>
        <v>0.1437908496732026</v>
      </c>
      <c r="M281" s="92">
        <v>39</v>
      </c>
      <c r="N281" s="93">
        <f t="shared" si="35"/>
        <v>0.25490196078431371</v>
      </c>
      <c r="O281" s="92">
        <v>85</v>
      </c>
      <c r="P281" s="93">
        <f t="shared" si="36"/>
        <v>0.55555555555555558</v>
      </c>
      <c r="Q281" s="94">
        <f t="shared" si="77"/>
        <v>7</v>
      </c>
      <c r="R281" s="95">
        <f t="shared" si="37"/>
        <v>4.5751633986928102E-2</v>
      </c>
      <c r="S281" s="94">
        <f t="shared" si="78"/>
        <v>146</v>
      </c>
      <c r="T281" s="95">
        <f t="shared" si="38"/>
        <v>0.95424836601307195</v>
      </c>
      <c r="U281" s="138" t="str">
        <f>IF(F281='TK_HL-HK'!$C$51,"Đúng","Sai")</f>
        <v>Đúng</v>
      </c>
      <c r="V281" s="5"/>
      <c r="W281" s="5"/>
      <c r="X281" s="5"/>
      <c r="Y281" s="5"/>
      <c r="Z281" s="5"/>
    </row>
    <row r="282" spans="1:26" ht="15" customHeight="1" x14ac:dyDescent="0.2">
      <c r="A282" s="260"/>
      <c r="B282" s="260"/>
      <c r="C282" s="260"/>
      <c r="D282" s="260"/>
      <c r="E282" s="91">
        <v>7</v>
      </c>
      <c r="F282" s="91">
        <f t="shared" si="66"/>
        <v>166</v>
      </c>
      <c r="G282" s="92">
        <v>0</v>
      </c>
      <c r="H282" s="93">
        <f t="shared" si="32"/>
        <v>0</v>
      </c>
      <c r="I282" s="92">
        <v>9</v>
      </c>
      <c r="J282" s="93">
        <f t="shared" si="33"/>
        <v>5.4216867469879519E-2</v>
      </c>
      <c r="K282" s="92">
        <v>50</v>
      </c>
      <c r="L282" s="93">
        <f t="shared" si="34"/>
        <v>0.30120481927710846</v>
      </c>
      <c r="M282" s="92">
        <v>47</v>
      </c>
      <c r="N282" s="93">
        <f t="shared" si="35"/>
        <v>0.28313253012048195</v>
      </c>
      <c r="O282" s="92">
        <v>60</v>
      </c>
      <c r="P282" s="93">
        <f t="shared" si="36"/>
        <v>0.36144578313253012</v>
      </c>
      <c r="Q282" s="94">
        <f t="shared" si="77"/>
        <v>9</v>
      </c>
      <c r="R282" s="95">
        <f t="shared" si="37"/>
        <v>5.4216867469879519E-2</v>
      </c>
      <c r="S282" s="94">
        <f t="shared" si="78"/>
        <v>157</v>
      </c>
      <c r="T282" s="95">
        <f t="shared" si="38"/>
        <v>0.94578313253012047</v>
      </c>
      <c r="U282" s="138" t="str">
        <f>IF(F282='TK_HL-HK'!$C$52,"Đúng","Sai")</f>
        <v>Đúng</v>
      </c>
      <c r="V282" s="5"/>
      <c r="W282" s="5"/>
      <c r="X282" s="5"/>
      <c r="Y282" s="5"/>
      <c r="Z282" s="5"/>
    </row>
    <row r="283" spans="1:26" ht="15" customHeight="1" x14ac:dyDescent="0.2">
      <c r="A283" s="260"/>
      <c r="B283" s="260"/>
      <c r="C283" s="260"/>
      <c r="D283" s="260"/>
      <c r="E283" s="91">
        <v>8</v>
      </c>
      <c r="F283" s="91">
        <f t="shared" si="66"/>
        <v>124</v>
      </c>
      <c r="G283" s="92">
        <v>4</v>
      </c>
      <c r="H283" s="93">
        <f t="shared" si="32"/>
        <v>3.2258064516129031E-2</v>
      </c>
      <c r="I283" s="92">
        <v>10</v>
      </c>
      <c r="J283" s="93">
        <f t="shared" si="33"/>
        <v>8.0645161290322578E-2</v>
      </c>
      <c r="K283" s="92">
        <v>21</v>
      </c>
      <c r="L283" s="93">
        <f t="shared" si="34"/>
        <v>0.16935483870967741</v>
      </c>
      <c r="M283" s="92">
        <v>40</v>
      </c>
      <c r="N283" s="93">
        <f t="shared" si="35"/>
        <v>0.32258064516129031</v>
      </c>
      <c r="O283" s="92">
        <v>49</v>
      </c>
      <c r="P283" s="93">
        <f t="shared" si="36"/>
        <v>0.39516129032258063</v>
      </c>
      <c r="Q283" s="94">
        <f t="shared" si="77"/>
        <v>14</v>
      </c>
      <c r="R283" s="95">
        <f t="shared" si="37"/>
        <v>0.11290322580645161</v>
      </c>
      <c r="S283" s="94">
        <f t="shared" si="78"/>
        <v>110</v>
      </c>
      <c r="T283" s="95">
        <f t="shared" si="38"/>
        <v>0.88709677419354838</v>
      </c>
      <c r="U283" s="138" t="str">
        <f>IF(F283='TK_HL-HK'!$C$53,"Đúng","Sai")</f>
        <v>Đúng</v>
      </c>
      <c r="V283" s="5"/>
      <c r="W283" s="5"/>
      <c r="X283" s="5"/>
      <c r="Y283" s="5"/>
      <c r="Z283" s="5"/>
    </row>
    <row r="284" spans="1:26" ht="15" customHeight="1" x14ac:dyDescent="0.2">
      <c r="A284" s="260"/>
      <c r="B284" s="260"/>
      <c r="C284" s="260"/>
      <c r="D284" s="260"/>
      <c r="E284" s="91">
        <v>9</v>
      </c>
      <c r="F284" s="91">
        <f t="shared" si="66"/>
        <v>89</v>
      </c>
      <c r="G284" s="92">
        <v>1</v>
      </c>
      <c r="H284" s="93">
        <f t="shared" si="32"/>
        <v>1.1235955056179775E-2</v>
      </c>
      <c r="I284" s="92">
        <v>1</v>
      </c>
      <c r="J284" s="93">
        <f t="shared" si="33"/>
        <v>1.1235955056179775E-2</v>
      </c>
      <c r="K284" s="92">
        <v>19</v>
      </c>
      <c r="L284" s="93">
        <f t="shared" si="34"/>
        <v>0.21348314606741572</v>
      </c>
      <c r="M284" s="92">
        <v>28</v>
      </c>
      <c r="N284" s="93">
        <f t="shared" si="35"/>
        <v>0.3146067415730337</v>
      </c>
      <c r="O284" s="92">
        <v>40</v>
      </c>
      <c r="P284" s="93">
        <f t="shared" si="36"/>
        <v>0.449438202247191</v>
      </c>
      <c r="Q284" s="94">
        <f t="shared" si="77"/>
        <v>2</v>
      </c>
      <c r="R284" s="95">
        <f t="shared" si="37"/>
        <v>2.247191011235955E-2</v>
      </c>
      <c r="S284" s="94">
        <f t="shared" si="78"/>
        <v>87</v>
      </c>
      <c r="T284" s="95">
        <f t="shared" si="38"/>
        <v>0.97752808988764039</v>
      </c>
      <c r="U284" s="138" t="str">
        <f>IF(F284='TK_HL-HK'!$C$54,"Đúng","Sai")</f>
        <v>Đúng</v>
      </c>
      <c r="V284" s="5"/>
      <c r="W284" s="5"/>
      <c r="X284" s="5"/>
      <c r="Y284" s="5"/>
      <c r="Z284" s="5"/>
    </row>
    <row r="285" spans="1:26" ht="15" customHeight="1" x14ac:dyDescent="0.2">
      <c r="A285" s="260"/>
      <c r="B285" s="260"/>
      <c r="C285" s="261"/>
      <c r="D285" s="261"/>
      <c r="E285" s="88" t="s">
        <v>66</v>
      </c>
      <c r="F285" s="88">
        <f t="shared" si="66"/>
        <v>532</v>
      </c>
      <c r="G285" s="89">
        <f>SUM(G281:G284)</f>
        <v>5</v>
      </c>
      <c r="H285" s="97">
        <f t="shared" si="32"/>
        <v>9.3984962406015032E-3</v>
      </c>
      <c r="I285" s="89">
        <f>SUM(I281:I284)</f>
        <v>27</v>
      </c>
      <c r="J285" s="97">
        <f t="shared" si="33"/>
        <v>5.0751879699248117E-2</v>
      </c>
      <c r="K285" s="89">
        <f>SUM(K281:K284)</f>
        <v>112</v>
      </c>
      <c r="L285" s="97">
        <f t="shared" si="34"/>
        <v>0.21052631578947367</v>
      </c>
      <c r="M285" s="89">
        <f>SUM(M281:M284)</f>
        <v>154</v>
      </c>
      <c r="N285" s="97">
        <f t="shared" si="35"/>
        <v>0.28947368421052633</v>
      </c>
      <c r="O285" s="89">
        <f>SUM(O281:O284)</f>
        <v>234</v>
      </c>
      <c r="P285" s="96">
        <f t="shared" si="36"/>
        <v>0.43984962406015038</v>
      </c>
      <c r="Q285" s="89">
        <f t="shared" si="77"/>
        <v>32</v>
      </c>
      <c r="R285" s="97">
        <f t="shared" si="37"/>
        <v>6.0150375939849621E-2</v>
      </c>
      <c r="S285" s="89">
        <f t="shared" si="78"/>
        <v>500</v>
      </c>
      <c r="T285" s="97">
        <f t="shared" si="38"/>
        <v>0.93984962406015038</v>
      </c>
      <c r="U285" s="138" t="str">
        <f>IF(F285='TK_HL-HK'!$C$55,"Đúng","Sai")</f>
        <v>Đúng</v>
      </c>
      <c r="V285" s="5"/>
      <c r="W285" s="5"/>
      <c r="X285" s="5"/>
      <c r="Y285" s="5"/>
      <c r="Z285" s="5"/>
    </row>
    <row r="286" spans="1:26" ht="15" customHeight="1" x14ac:dyDescent="0.2">
      <c r="A286" s="260"/>
      <c r="B286" s="260"/>
      <c r="C286" s="262">
        <v>3</v>
      </c>
      <c r="D286" s="265" t="s">
        <v>68</v>
      </c>
      <c r="E286" s="91">
        <v>6</v>
      </c>
      <c r="F286" s="91">
        <f t="shared" si="66"/>
        <v>153</v>
      </c>
      <c r="G286" s="92">
        <v>8</v>
      </c>
      <c r="H286" s="93">
        <f t="shared" si="32"/>
        <v>5.2287581699346407E-2</v>
      </c>
      <c r="I286" s="92">
        <v>11</v>
      </c>
      <c r="J286" s="93">
        <f t="shared" si="33"/>
        <v>7.1895424836601302E-2</v>
      </c>
      <c r="K286" s="92">
        <v>16</v>
      </c>
      <c r="L286" s="93">
        <f t="shared" si="34"/>
        <v>0.10457516339869281</v>
      </c>
      <c r="M286" s="92">
        <v>24</v>
      </c>
      <c r="N286" s="93">
        <f t="shared" si="35"/>
        <v>0.15686274509803921</v>
      </c>
      <c r="O286" s="92">
        <v>94</v>
      </c>
      <c r="P286" s="93">
        <f t="shared" si="36"/>
        <v>0.6143790849673203</v>
      </c>
      <c r="Q286" s="94">
        <f t="shared" si="77"/>
        <v>19</v>
      </c>
      <c r="R286" s="95">
        <f t="shared" si="37"/>
        <v>0.12418300653594772</v>
      </c>
      <c r="S286" s="94">
        <f t="shared" si="78"/>
        <v>134</v>
      </c>
      <c r="T286" s="95">
        <f t="shared" si="38"/>
        <v>0.87581699346405228</v>
      </c>
      <c r="U286" s="138" t="str">
        <f>IF(F286='TK_HL-HK'!$C$51,"Đúng","Sai")</f>
        <v>Đúng</v>
      </c>
      <c r="V286" s="5"/>
      <c r="W286" s="5"/>
      <c r="X286" s="5"/>
      <c r="Y286" s="5"/>
      <c r="Z286" s="5"/>
    </row>
    <row r="287" spans="1:26" ht="15" customHeight="1" x14ac:dyDescent="0.2">
      <c r="A287" s="260"/>
      <c r="B287" s="260"/>
      <c r="C287" s="260"/>
      <c r="D287" s="260"/>
      <c r="E287" s="91">
        <v>7</v>
      </c>
      <c r="F287" s="91">
        <f t="shared" si="66"/>
        <v>166</v>
      </c>
      <c r="G287" s="92">
        <v>0</v>
      </c>
      <c r="H287" s="93">
        <f t="shared" si="32"/>
        <v>0</v>
      </c>
      <c r="I287" s="92">
        <v>3</v>
      </c>
      <c r="J287" s="93">
        <f t="shared" si="33"/>
        <v>1.8072289156626505E-2</v>
      </c>
      <c r="K287" s="92">
        <v>26</v>
      </c>
      <c r="L287" s="93">
        <f t="shared" si="34"/>
        <v>0.15662650602409639</v>
      </c>
      <c r="M287" s="92">
        <v>32</v>
      </c>
      <c r="N287" s="93">
        <f t="shared" si="35"/>
        <v>0.19277108433734941</v>
      </c>
      <c r="O287" s="92">
        <v>105</v>
      </c>
      <c r="P287" s="93">
        <f t="shared" si="36"/>
        <v>0.63253012048192769</v>
      </c>
      <c r="Q287" s="94">
        <f t="shared" si="77"/>
        <v>3</v>
      </c>
      <c r="R287" s="95">
        <f t="shared" si="37"/>
        <v>1.8072289156626505E-2</v>
      </c>
      <c r="S287" s="94">
        <f t="shared" si="78"/>
        <v>163</v>
      </c>
      <c r="T287" s="95">
        <f t="shared" si="38"/>
        <v>0.98192771084337349</v>
      </c>
      <c r="U287" s="138" t="str">
        <f>IF(F287='TK_HL-HK'!$C$52,"Đúng","Sai")</f>
        <v>Đúng</v>
      </c>
      <c r="V287" s="5"/>
      <c r="W287" s="5"/>
      <c r="X287" s="5"/>
      <c r="Y287" s="5"/>
      <c r="Z287" s="5"/>
    </row>
    <row r="288" spans="1:26" ht="15" customHeight="1" x14ac:dyDescent="0.2">
      <c r="A288" s="260"/>
      <c r="B288" s="260"/>
      <c r="C288" s="260"/>
      <c r="D288" s="260"/>
      <c r="E288" s="91">
        <v>8</v>
      </c>
      <c r="F288" s="91">
        <f t="shared" si="66"/>
        <v>124</v>
      </c>
      <c r="G288" s="92">
        <v>1</v>
      </c>
      <c r="H288" s="93">
        <f t="shared" si="32"/>
        <v>8.0645161290322578E-3</v>
      </c>
      <c r="I288" s="92">
        <v>9</v>
      </c>
      <c r="J288" s="93">
        <f t="shared" si="33"/>
        <v>7.2580645161290328E-2</v>
      </c>
      <c r="K288" s="92">
        <v>11</v>
      </c>
      <c r="L288" s="93">
        <f t="shared" si="34"/>
        <v>8.8709677419354843E-2</v>
      </c>
      <c r="M288" s="92">
        <v>13</v>
      </c>
      <c r="N288" s="93">
        <f t="shared" si="35"/>
        <v>0.10483870967741936</v>
      </c>
      <c r="O288" s="92">
        <v>90</v>
      </c>
      <c r="P288" s="93">
        <f t="shared" si="36"/>
        <v>0.72580645161290325</v>
      </c>
      <c r="Q288" s="94">
        <f t="shared" si="77"/>
        <v>10</v>
      </c>
      <c r="R288" s="95">
        <f t="shared" si="37"/>
        <v>8.0645161290322578E-2</v>
      </c>
      <c r="S288" s="94">
        <f t="shared" si="78"/>
        <v>114</v>
      </c>
      <c r="T288" s="95">
        <f t="shared" si="38"/>
        <v>0.91935483870967738</v>
      </c>
      <c r="U288" s="138" t="str">
        <f>IF(F288='TK_HL-HK'!$C$53,"Đúng","Sai")</f>
        <v>Đúng</v>
      </c>
      <c r="V288" s="5"/>
      <c r="W288" s="5"/>
      <c r="X288" s="5"/>
      <c r="Y288" s="5"/>
      <c r="Z288" s="5"/>
    </row>
    <row r="289" spans="1:26" ht="15" customHeight="1" x14ac:dyDescent="0.2">
      <c r="A289" s="260"/>
      <c r="B289" s="260"/>
      <c r="C289" s="260"/>
      <c r="D289" s="260"/>
      <c r="E289" s="91">
        <v>9</v>
      </c>
      <c r="F289" s="91">
        <f t="shared" si="66"/>
        <v>89</v>
      </c>
      <c r="G289" s="92">
        <v>1</v>
      </c>
      <c r="H289" s="93">
        <f t="shared" si="32"/>
        <v>1.1235955056179775E-2</v>
      </c>
      <c r="I289" s="92">
        <v>1</v>
      </c>
      <c r="J289" s="93">
        <f t="shared" si="33"/>
        <v>1.1235955056179775E-2</v>
      </c>
      <c r="K289" s="92">
        <v>4</v>
      </c>
      <c r="L289" s="93">
        <f t="shared" si="34"/>
        <v>4.49438202247191E-2</v>
      </c>
      <c r="M289" s="92">
        <v>9</v>
      </c>
      <c r="N289" s="93">
        <f t="shared" si="35"/>
        <v>0.10112359550561797</v>
      </c>
      <c r="O289" s="92">
        <v>74</v>
      </c>
      <c r="P289" s="93">
        <f t="shared" si="36"/>
        <v>0.8314606741573034</v>
      </c>
      <c r="Q289" s="94">
        <f t="shared" si="77"/>
        <v>2</v>
      </c>
      <c r="R289" s="95">
        <f t="shared" si="37"/>
        <v>2.247191011235955E-2</v>
      </c>
      <c r="S289" s="94">
        <f t="shared" si="78"/>
        <v>87</v>
      </c>
      <c r="T289" s="95">
        <f t="shared" si="38"/>
        <v>0.97752808988764039</v>
      </c>
      <c r="U289" s="138" t="str">
        <f>IF(F289='TK_HL-HK'!$C$54,"Đúng","Sai")</f>
        <v>Đúng</v>
      </c>
      <c r="V289" s="5"/>
      <c r="W289" s="5"/>
      <c r="X289" s="5"/>
      <c r="Y289" s="5"/>
      <c r="Z289" s="5"/>
    </row>
    <row r="290" spans="1:26" ht="15" customHeight="1" x14ac:dyDescent="0.2">
      <c r="A290" s="260"/>
      <c r="B290" s="260"/>
      <c r="C290" s="261"/>
      <c r="D290" s="261"/>
      <c r="E290" s="88" t="s">
        <v>66</v>
      </c>
      <c r="F290" s="88">
        <f t="shared" ref="F290:F335" si="79">G290+I290+K290+M290+O290</f>
        <v>532</v>
      </c>
      <c r="G290" s="89">
        <f>SUM(G286:G289)</f>
        <v>10</v>
      </c>
      <c r="H290" s="97">
        <f t="shared" si="32"/>
        <v>1.8796992481203006E-2</v>
      </c>
      <c r="I290" s="89">
        <f>SUM(I286:I289)</f>
        <v>24</v>
      </c>
      <c r="J290" s="97">
        <f t="shared" si="33"/>
        <v>4.5112781954887216E-2</v>
      </c>
      <c r="K290" s="89">
        <f>SUM(K286:K289)</f>
        <v>57</v>
      </c>
      <c r="L290" s="97">
        <f t="shared" si="34"/>
        <v>0.10714285714285714</v>
      </c>
      <c r="M290" s="89">
        <f>SUM(M286:M289)</f>
        <v>78</v>
      </c>
      <c r="N290" s="97">
        <f t="shared" si="35"/>
        <v>0.14661654135338345</v>
      </c>
      <c r="O290" s="89">
        <f>SUM(O286:O289)</f>
        <v>363</v>
      </c>
      <c r="P290" s="96">
        <f t="shared" si="36"/>
        <v>0.68233082706766912</v>
      </c>
      <c r="Q290" s="89">
        <f>SUM(Q286:Q289)</f>
        <v>34</v>
      </c>
      <c r="R290" s="97">
        <f t="shared" si="37"/>
        <v>6.3909774436090222E-2</v>
      </c>
      <c r="S290" s="89">
        <f>SUM(S286:S289)</f>
        <v>498</v>
      </c>
      <c r="T290" s="97">
        <f t="shared" si="38"/>
        <v>0.93609022556390975</v>
      </c>
      <c r="U290" s="138" t="str">
        <f>IF(F290='TK_HL-HK'!$C$55,"Đúng","Sai")</f>
        <v>Đúng</v>
      </c>
      <c r="V290" s="5"/>
      <c r="W290" s="5"/>
      <c r="X290" s="5"/>
      <c r="Y290" s="5"/>
      <c r="Z290" s="5"/>
    </row>
    <row r="291" spans="1:26" ht="15" customHeight="1" x14ac:dyDescent="0.2">
      <c r="A291" s="260"/>
      <c r="B291" s="260"/>
      <c r="C291" s="262">
        <v>4</v>
      </c>
      <c r="D291" s="259" t="s">
        <v>69</v>
      </c>
      <c r="E291" s="91">
        <v>6</v>
      </c>
      <c r="F291" s="91">
        <f t="shared" si="79"/>
        <v>153</v>
      </c>
      <c r="G291" s="92">
        <v>5</v>
      </c>
      <c r="H291" s="93">
        <f t="shared" si="32"/>
        <v>3.2679738562091505E-2</v>
      </c>
      <c r="I291" s="92">
        <v>7</v>
      </c>
      <c r="J291" s="93">
        <f t="shared" si="33"/>
        <v>4.5751633986928102E-2</v>
      </c>
      <c r="K291" s="92">
        <v>18</v>
      </c>
      <c r="L291" s="93">
        <f t="shared" si="34"/>
        <v>0.11764705882352941</v>
      </c>
      <c r="M291" s="92">
        <v>49</v>
      </c>
      <c r="N291" s="93">
        <f t="shared" si="35"/>
        <v>0.3202614379084967</v>
      </c>
      <c r="O291" s="92">
        <v>74</v>
      </c>
      <c r="P291" s="93">
        <f t="shared" si="36"/>
        <v>0.48366013071895425</v>
      </c>
      <c r="Q291" s="94">
        <f t="shared" ref="Q291:Q300" si="80">G291+I291</f>
        <v>12</v>
      </c>
      <c r="R291" s="95">
        <f t="shared" si="37"/>
        <v>7.8431372549019607E-2</v>
      </c>
      <c r="S291" s="94">
        <f t="shared" ref="S291:S300" si="81">K291+M291+O291</f>
        <v>141</v>
      </c>
      <c r="T291" s="95">
        <f t="shared" si="38"/>
        <v>0.92156862745098034</v>
      </c>
      <c r="U291" s="138" t="str">
        <f>IF(F291='TK_HL-HK'!$C$51,"Đúng","Sai")</f>
        <v>Đúng</v>
      </c>
      <c r="V291" s="53"/>
      <c r="W291" s="53"/>
      <c r="X291" s="53"/>
      <c r="Y291" s="53"/>
      <c r="Z291" s="53"/>
    </row>
    <row r="292" spans="1:26" ht="15" customHeight="1" x14ac:dyDescent="0.2">
      <c r="A292" s="260"/>
      <c r="B292" s="260"/>
      <c r="C292" s="260"/>
      <c r="D292" s="260"/>
      <c r="E292" s="91">
        <v>7</v>
      </c>
      <c r="F292" s="91">
        <f t="shared" si="79"/>
        <v>166</v>
      </c>
      <c r="G292" s="92">
        <v>0</v>
      </c>
      <c r="H292" s="93">
        <f t="shared" si="32"/>
        <v>0</v>
      </c>
      <c r="I292" s="92">
        <v>0</v>
      </c>
      <c r="J292" s="93">
        <f t="shared" si="33"/>
        <v>0</v>
      </c>
      <c r="K292" s="92">
        <v>5</v>
      </c>
      <c r="L292" s="93">
        <f t="shared" si="34"/>
        <v>3.0120481927710843E-2</v>
      </c>
      <c r="M292" s="92">
        <v>37</v>
      </c>
      <c r="N292" s="93">
        <f t="shared" si="35"/>
        <v>0.22289156626506024</v>
      </c>
      <c r="O292" s="92">
        <v>124</v>
      </c>
      <c r="P292" s="93">
        <f t="shared" si="36"/>
        <v>0.74698795180722888</v>
      </c>
      <c r="Q292" s="94">
        <f t="shared" si="80"/>
        <v>0</v>
      </c>
      <c r="R292" s="95">
        <f t="shared" si="37"/>
        <v>0</v>
      </c>
      <c r="S292" s="94">
        <f t="shared" si="81"/>
        <v>166</v>
      </c>
      <c r="T292" s="95">
        <f t="shared" si="38"/>
        <v>1</v>
      </c>
      <c r="U292" s="138" t="str">
        <f>IF(F292='TK_HL-HK'!$C$52,"Đúng","Sai")</f>
        <v>Đúng</v>
      </c>
      <c r="V292" s="53"/>
      <c r="W292" s="53"/>
      <c r="X292" s="53"/>
      <c r="Y292" s="53"/>
      <c r="Z292" s="53"/>
    </row>
    <row r="293" spans="1:26" ht="15" customHeight="1" x14ac:dyDescent="0.2">
      <c r="A293" s="260"/>
      <c r="B293" s="260"/>
      <c r="C293" s="260"/>
      <c r="D293" s="260"/>
      <c r="E293" s="91">
        <v>8</v>
      </c>
      <c r="F293" s="91">
        <f t="shared" si="79"/>
        <v>124</v>
      </c>
      <c r="G293" s="92">
        <v>0</v>
      </c>
      <c r="H293" s="93">
        <f t="shared" si="32"/>
        <v>0</v>
      </c>
      <c r="I293" s="92">
        <v>0</v>
      </c>
      <c r="J293" s="93">
        <f t="shared" si="33"/>
        <v>0</v>
      </c>
      <c r="K293" s="92">
        <v>7</v>
      </c>
      <c r="L293" s="93">
        <f t="shared" si="34"/>
        <v>5.6451612903225805E-2</v>
      </c>
      <c r="M293" s="92">
        <v>27</v>
      </c>
      <c r="N293" s="93">
        <f t="shared" si="35"/>
        <v>0.21774193548387097</v>
      </c>
      <c r="O293" s="92">
        <v>90</v>
      </c>
      <c r="P293" s="93">
        <f t="shared" si="36"/>
        <v>0.72580645161290325</v>
      </c>
      <c r="Q293" s="94">
        <f t="shared" si="80"/>
        <v>0</v>
      </c>
      <c r="R293" s="95">
        <f t="shared" si="37"/>
        <v>0</v>
      </c>
      <c r="S293" s="94">
        <f t="shared" si="81"/>
        <v>124</v>
      </c>
      <c r="T293" s="95">
        <f t="shared" si="38"/>
        <v>1</v>
      </c>
      <c r="U293" s="138" t="str">
        <f>IF(F293='TK_HL-HK'!$C$53,"Đúng","Sai")</f>
        <v>Đúng</v>
      </c>
      <c r="V293" s="53"/>
      <c r="W293" s="53"/>
      <c r="X293" s="53"/>
      <c r="Y293" s="53"/>
      <c r="Z293" s="53"/>
    </row>
    <row r="294" spans="1:26" ht="15" customHeight="1" x14ac:dyDescent="0.2">
      <c r="A294" s="260"/>
      <c r="B294" s="260"/>
      <c r="C294" s="260"/>
      <c r="D294" s="260"/>
      <c r="E294" s="91">
        <v>9</v>
      </c>
      <c r="F294" s="91">
        <f t="shared" si="79"/>
        <v>89</v>
      </c>
      <c r="G294" s="92">
        <v>1</v>
      </c>
      <c r="H294" s="93">
        <f t="shared" si="32"/>
        <v>1.1235955056179775E-2</v>
      </c>
      <c r="I294" s="92">
        <v>1</v>
      </c>
      <c r="J294" s="93">
        <f t="shared" si="33"/>
        <v>1.1235955056179775E-2</v>
      </c>
      <c r="K294" s="92">
        <v>1</v>
      </c>
      <c r="L294" s="93">
        <f t="shared" si="34"/>
        <v>1.1235955056179775E-2</v>
      </c>
      <c r="M294" s="92">
        <v>25</v>
      </c>
      <c r="N294" s="93">
        <f t="shared" si="35"/>
        <v>0.2808988764044944</v>
      </c>
      <c r="O294" s="92">
        <v>61</v>
      </c>
      <c r="P294" s="93">
        <f t="shared" si="36"/>
        <v>0.6853932584269663</v>
      </c>
      <c r="Q294" s="94">
        <f t="shared" si="80"/>
        <v>2</v>
      </c>
      <c r="R294" s="95">
        <f t="shared" si="37"/>
        <v>2.247191011235955E-2</v>
      </c>
      <c r="S294" s="94">
        <f t="shared" si="81"/>
        <v>87</v>
      </c>
      <c r="T294" s="95">
        <f t="shared" si="38"/>
        <v>0.97752808988764039</v>
      </c>
      <c r="U294" s="138" t="str">
        <f>IF(F294='TK_HL-HK'!$C$54,"Đúng","Sai")</f>
        <v>Đúng</v>
      </c>
      <c r="V294" s="5"/>
      <c r="W294" s="5"/>
      <c r="X294" s="5"/>
      <c r="Y294" s="5"/>
      <c r="Z294" s="5"/>
    </row>
    <row r="295" spans="1:26" ht="15" customHeight="1" x14ac:dyDescent="0.2">
      <c r="A295" s="260"/>
      <c r="B295" s="260"/>
      <c r="C295" s="261"/>
      <c r="D295" s="261"/>
      <c r="E295" s="88" t="s">
        <v>66</v>
      </c>
      <c r="F295" s="88">
        <f t="shared" si="79"/>
        <v>532</v>
      </c>
      <c r="G295" s="89">
        <f>SUM(G291:G294)</f>
        <v>6</v>
      </c>
      <c r="H295" s="97">
        <f t="shared" si="32"/>
        <v>1.1278195488721804E-2</v>
      </c>
      <c r="I295" s="89">
        <f>SUM(I291:I294)</f>
        <v>8</v>
      </c>
      <c r="J295" s="97">
        <f t="shared" si="33"/>
        <v>1.5037593984962405E-2</v>
      </c>
      <c r="K295" s="89">
        <f>SUM(K291:K294)</f>
        <v>31</v>
      </c>
      <c r="L295" s="97">
        <f t="shared" si="34"/>
        <v>5.827067669172932E-2</v>
      </c>
      <c r="M295" s="89">
        <f>SUM(M291:M294)</f>
        <v>138</v>
      </c>
      <c r="N295" s="97">
        <f t="shared" si="35"/>
        <v>0.25939849624060152</v>
      </c>
      <c r="O295" s="89">
        <f>SUM(O291:O294)</f>
        <v>349</v>
      </c>
      <c r="P295" s="96">
        <f t="shared" si="36"/>
        <v>0.65601503759398494</v>
      </c>
      <c r="Q295" s="89">
        <f t="shared" si="80"/>
        <v>14</v>
      </c>
      <c r="R295" s="97">
        <f t="shared" si="37"/>
        <v>2.6315789473684209E-2</v>
      </c>
      <c r="S295" s="89">
        <f t="shared" si="81"/>
        <v>518</v>
      </c>
      <c r="T295" s="97">
        <f t="shared" si="38"/>
        <v>0.97368421052631582</v>
      </c>
      <c r="U295" s="138" t="str">
        <f>IF(F295='TK_HL-HK'!$C$55,"Đúng","Sai")</f>
        <v>Đúng</v>
      </c>
      <c r="V295" s="5"/>
      <c r="W295" s="5"/>
      <c r="X295" s="5"/>
      <c r="Y295" s="5"/>
      <c r="Z295" s="5"/>
    </row>
    <row r="296" spans="1:26" ht="15" customHeight="1" x14ac:dyDescent="0.2">
      <c r="A296" s="260"/>
      <c r="B296" s="260"/>
      <c r="C296" s="262">
        <v>5</v>
      </c>
      <c r="D296" s="262" t="s">
        <v>70</v>
      </c>
      <c r="E296" s="91">
        <v>6</v>
      </c>
      <c r="F296" s="91">
        <f t="shared" si="79"/>
        <v>153</v>
      </c>
      <c r="G296" s="92">
        <v>3</v>
      </c>
      <c r="H296" s="93">
        <f t="shared" si="32"/>
        <v>1.9607843137254902E-2</v>
      </c>
      <c r="I296" s="92">
        <v>14</v>
      </c>
      <c r="J296" s="93">
        <f t="shared" si="33"/>
        <v>9.1503267973856203E-2</v>
      </c>
      <c r="K296" s="92">
        <v>26</v>
      </c>
      <c r="L296" s="93">
        <f t="shared" si="34"/>
        <v>0.16993464052287582</v>
      </c>
      <c r="M296" s="92">
        <v>30</v>
      </c>
      <c r="N296" s="93">
        <f t="shared" si="35"/>
        <v>0.19607843137254902</v>
      </c>
      <c r="O296" s="92">
        <v>80</v>
      </c>
      <c r="P296" s="93">
        <f t="shared" si="36"/>
        <v>0.52287581699346408</v>
      </c>
      <c r="Q296" s="94">
        <f t="shared" si="80"/>
        <v>17</v>
      </c>
      <c r="R296" s="95">
        <f t="shared" si="37"/>
        <v>0.1111111111111111</v>
      </c>
      <c r="S296" s="94">
        <f t="shared" si="81"/>
        <v>136</v>
      </c>
      <c r="T296" s="95">
        <f t="shared" si="38"/>
        <v>0.88888888888888884</v>
      </c>
      <c r="U296" s="138" t="str">
        <f>IF(F296='TK_HL-HK'!$C$51,"Đúng","Sai")</f>
        <v>Đúng</v>
      </c>
      <c r="V296" s="5"/>
      <c r="W296" s="5"/>
      <c r="X296" s="5"/>
      <c r="Y296" s="5"/>
      <c r="Z296" s="5"/>
    </row>
    <row r="297" spans="1:26" ht="15" customHeight="1" x14ac:dyDescent="0.2">
      <c r="A297" s="260"/>
      <c r="B297" s="260"/>
      <c r="C297" s="260"/>
      <c r="D297" s="260"/>
      <c r="E297" s="91">
        <v>7</v>
      </c>
      <c r="F297" s="91">
        <f t="shared" si="79"/>
        <v>166</v>
      </c>
      <c r="G297" s="92">
        <v>0</v>
      </c>
      <c r="H297" s="93">
        <f t="shared" si="32"/>
        <v>0</v>
      </c>
      <c r="I297" s="92">
        <v>0</v>
      </c>
      <c r="J297" s="93">
        <f t="shared" si="33"/>
        <v>0</v>
      </c>
      <c r="K297" s="92">
        <v>14</v>
      </c>
      <c r="L297" s="93">
        <f t="shared" si="34"/>
        <v>8.4337349397590355E-2</v>
      </c>
      <c r="M297" s="92">
        <v>28</v>
      </c>
      <c r="N297" s="93">
        <f t="shared" si="35"/>
        <v>0.16867469879518071</v>
      </c>
      <c r="O297" s="92">
        <v>124</v>
      </c>
      <c r="P297" s="93">
        <f t="shared" si="36"/>
        <v>0.74698795180722888</v>
      </c>
      <c r="Q297" s="94">
        <f t="shared" si="80"/>
        <v>0</v>
      </c>
      <c r="R297" s="95">
        <f t="shared" si="37"/>
        <v>0</v>
      </c>
      <c r="S297" s="94">
        <f t="shared" si="81"/>
        <v>166</v>
      </c>
      <c r="T297" s="95">
        <f t="shared" si="38"/>
        <v>1</v>
      </c>
      <c r="U297" s="138" t="str">
        <f>IF(F297='TK_HL-HK'!$C$52,"Đúng","Sai")</f>
        <v>Đúng</v>
      </c>
      <c r="V297" s="5"/>
      <c r="W297" s="5"/>
      <c r="X297" s="5"/>
      <c r="Y297" s="5"/>
      <c r="Z297" s="5"/>
    </row>
    <row r="298" spans="1:26" ht="15" customHeight="1" x14ac:dyDescent="0.2">
      <c r="A298" s="260"/>
      <c r="B298" s="260"/>
      <c r="C298" s="260"/>
      <c r="D298" s="260"/>
      <c r="E298" s="91">
        <v>8</v>
      </c>
      <c r="F298" s="91">
        <f t="shared" si="79"/>
        <v>124</v>
      </c>
      <c r="G298" s="92">
        <v>0</v>
      </c>
      <c r="H298" s="93">
        <f t="shared" si="32"/>
        <v>0</v>
      </c>
      <c r="I298" s="92">
        <v>6</v>
      </c>
      <c r="J298" s="93">
        <f t="shared" si="33"/>
        <v>4.8387096774193547E-2</v>
      </c>
      <c r="K298" s="92">
        <v>20</v>
      </c>
      <c r="L298" s="93">
        <f t="shared" si="34"/>
        <v>0.16129032258064516</v>
      </c>
      <c r="M298" s="92">
        <v>47</v>
      </c>
      <c r="N298" s="93">
        <f t="shared" si="35"/>
        <v>0.37903225806451613</v>
      </c>
      <c r="O298" s="92">
        <v>51</v>
      </c>
      <c r="P298" s="93">
        <f t="shared" si="36"/>
        <v>0.41129032258064518</v>
      </c>
      <c r="Q298" s="94">
        <f t="shared" si="80"/>
        <v>6</v>
      </c>
      <c r="R298" s="95">
        <f t="shared" si="37"/>
        <v>4.8387096774193547E-2</v>
      </c>
      <c r="S298" s="94">
        <f t="shared" si="81"/>
        <v>118</v>
      </c>
      <c r="T298" s="95">
        <f t="shared" si="38"/>
        <v>0.95161290322580649</v>
      </c>
      <c r="U298" s="138" t="str">
        <f>IF(F298='TK_HL-HK'!$C$53,"Đúng","Sai")</f>
        <v>Đúng</v>
      </c>
      <c r="V298" s="5"/>
      <c r="W298" s="5"/>
      <c r="X298" s="5"/>
      <c r="Y298" s="5"/>
      <c r="Z298" s="5"/>
    </row>
    <row r="299" spans="1:26" ht="15" customHeight="1" x14ac:dyDescent="0.2">
      <c r="A299" s="260"/>
      <c r="B299" s="260"/>
      <c r="C299" s="260"/>
      <c r="D299" s="260"/>
      <c r="E299" s="91">
        <v>9</v>
      </c>
      <c r="F299" s="91">
        <f t="shared" si="79"/>
        <v>89</v>
      </c>
      <c r="G299" s="92">
        <v>0</v>
      </c>
      <c r="H299" s="93">
        <f t="shared" si="32"/>
        <v>0</v>
      </c>
      <c r="I299" s="92">
        <v>1</v>
      </c>
      <c r="J299" s="93">
        <f t="shared" si="33"/>
        <v>1.1235955056179775E-2</v>
      </c>
      <c r="K299" s="92">
        <v>5</v>
      </c>
      <c r="L299" s="93">
        <f t="shared" si="34"/>
        <v>5.6179775280898875E-2</v>
      </c>
      <c r="M299" s="92">
        <v>12</v>
      </c>
      <c r="N299" s="93">
        <f t="shared" si="35"/>
        <v>0.1348314606741573</v>
      </c>
      <c r="O299" s="92">
        <v>71</v>
      </c>
      <c r="P299" s="93">
        <f t="shared" si="36"/>
        <v>0.797752808988764</v>
      </c>
      <c r="Q299" s="94">
        <f t="shared" si="80"/>
        <v>1</v>
      </c>
      <c r="R299" s="95">
        <f t="shared" si="37"/>
        <v>1.1235955056179775E-2</v>
      </c>
      <c r="S299" s="94">
        <f t="shared" si="81"/>
        <v>88</v>
      </c>
      <c r="T299" s="95">
        <f t="shared" si="38"/>
        <v>0.9887640449438202</v>
      </c>
      <c r="U299" s="138" t="str">
        <f>IF(F299='TK_HL-HK'!$C$54,"Đúng","Sai")</f>
        <v>Đúng</v>
      </c>
      <c r="V299" s="5"/>
      <c r="W299" s="5"/>
      <c r="X299" s="5"/>
      <c r="Y299" s="5"/>
      <c r="Z299" s="5"/>
    </row>
    <row r="300" spans="1:26" ht="15" customHeight="1" x14ac:dyDescent="0.2">
      <c r="A300" s="260"/>
      <c r="B300" s="260"/>
      <c r="C300" s="261"/>
      <c r="D300" s="261"/>
      <c r="E300" s="88" t="s">
        <v>66</v>
      </c>
      <c r="F300" s="88">
        <f t="shared" si="79"/>
        <v>532</v>
      </c>
      <c r="G300" s="89">
        <f>SUM(G296:G299)</f>
        <v>3</v>
      </c>
      <c r="H300" s="97">
        <f t="shared" si="32"/>
        <v>5.6390977443609019E-3</v>
      </c>
      <c r="I300" s="89">
        <f>SUM(I296:I299)</f>
        <v>21</v>
      </c>
      <c r="J300" s="97">
        <f t="shared" si="33"/>
        <v>3.9473684210526314E-2</v>
      </c>
      <c r="K300" s="89">
        <f>SUM(K296:K299)</f>
        <v>65</v>
      </c>
      <c r="L300" s="97">
        <f t="shared" si="34"/>
        <v>0.12218045112781954</v>
      </c>
      <c r="M300" s="89">
        <f>SUM(M296:M299)</f>
        <v>117</v>
      </c>
      <c r="N300" s="97">
        <f t="shared" si="35"/>
        <v>0.21992481203007519</v>
      </c>
      <c r="O300" s="89">
        <f>SUM(O296:O299)</f>
        <v>326</v>
      </c>
      <c r="P300" s="96">
        <f t="shared" si="36"/>
        <v>0.61278195488721809</v>
      </c>
      <c r="Q300" s="89">
        <f t="shared" si="80"/>
        <v>24</v>
      </c>
      <c r="R300" s="97">
        <f t="shared" si="37"/>
        <v>4.5112781954887216E-2</v>
      </c>
      <c r="S300" s="89">
        <f t="shared" si="81"/>
        <v>508</v>
      </c>
      <c r="T300" s="97">
        <f t="shared" si="38"/>
        <v>0.95488721804511278</v>
      </c>
      <c r="U300" s="138" t="str">
        <f>IF(F300='TK_HL-HK'!$C$55,"Đúng","Sai")</f>
        <v>Đúng</v>
      </c>
      <c r="V300" s="5"/>
      <c r="W300" s="5"/>
      <c r="X300" s="5"/>
      <c r="Y300" s="5"/>
      <c r="Z300" s="5"/>
    </row>
    <row r="301" spans="1:26" ht="15" customHeight="1" x14ac:dyDescent="0.2">
      <c r="A301" s="260"/>
      <c r="B301" s="260"/>
      <c r="C301" s="262">
        <v>6</v>
      </c>
      <c r="D301" s="259" t="s">
        <v>71</v>
      </c>
      <c r="E301" s="91">
        <v>6</v>
      </c>
      <c r="F301" s="91">
        <f t="shared" si="79"/>
        <v>153</v>
      </c>
      <c r="G301" s="92">
        <v>2</v>
      </c>
      <c r="H301" s="93">
        <f t="shared" si="32"/>
        <v>1.3071895424836602E-2</v>
      </c>
      <c r="I301" s="92">
        <v>27</v>
      </c>
      <c r="J301" s="93">
        <f t="shared" si="33"/>
        <v>0.17647058823529413</v>
      </c>
      <c r="K301" s="92">
        <v>28</v>
      </c>
      <c r="L301" s="93">
        <f t="shared" si="34"/>
        <v>0.18300653594771241</v>
      </c>
      <c r="M301" s="92">
        <v>38</v>
      </c>
      <c r="N301" s="93">
        <f t="shared" si="35"/>
        <v>0.24836601307189543</v>
      </c>
      <c r="O301" s="92">
        <v>58</v>
      </c>
      <c r="P301" s="93">
        <f t="shared" si="36"/>
        <v>0.37908496732026142</v>
      </c>
      <c r="Q301" s="94">
        <f t="shared" ref="Q301:Q319" si="82">G301+I301</f>
        <v>29</v>
      </c>
      <c r="R301" s="95">
        <f t="shared" si="37"/>
        <v>0.18954248366013071</v>
      </c>
      <c r="S301" s="94">
        <f t="shared" ref="S301:S319" si="83">K301+M301+O301</f>
        <v>124</v>
      </c>
      <c r="T301" s="95">
        <f t="shared" si="38"/>
        <v>0.81045751633986929</v>
      </c>
      <c r="U301" s="138" t="str">
        <f>IF(F301='TK_HL-HK'!$C$51,"Đúng","Sai")</f>
        <v>Đúng</v>
      </c>
      <c r="V301" s="5"/>
      <c r="W301" s="5"/>
      <c r="X301" s="5"/>
      <c r="Y301" s="5"/>
      <c r="Z301" s="5"/>
    </row>
    <row r="302" spans="1:26" ht="15" customHeight="1" x14ac:dyDescent="0.2">
      <c r="A302" s="260"/>
      <c r="B302" s="260"/>
      <c r="C302" s="260"/>
      <c r="D302" s="260"/>
      <c r="E302" s="91">
        <v>7</v>
      </c>
      <c r="F302" s="91">
        <f t="shared" si="79"/>
        <v>166</v>
      </c>
      <c r="G302" s="92">
        <v>5</v>
      </c>
      <c r="H302" s="93">
        <f t="shared" si="32"/>
        <v>3.0120481927710843E-2</v>
      </c>
      <c r="I302" s="92">
        <v>22</v>
      </c>
      <c r="J302" s="93">
        <f t="shared" si="33"/>
        <v>0.13253012048192772</v>
      </c>
      <c r="K302" s="92">
        <v>46</v>
      </c>
      <c r="L302" s="93">
        <f t="shared" si="34"/>
        <v>0.27710843373493976</v>
      </c>
      <c r="M302" s="92">
        <v>39</v>
      </c>
      <c r="N302" s="93">
        <f t="shared" si="35"/>
        <v>0.23493975903614459</v>
      </c>
      <c r="O302" s="92">
        <v>54</v>
      </c>
      <c r="P302" s="93">
        <f t="shared" si="36"/>
        <v>0.3253012048192771</v>
      </c>
      <c r="Q302" s="94">
        <f t="shared" si="82"/>
        <v>27</v>
      </c>
      <c r="R302" s="95">
        <f t="shared" si="37"/>
        <v>0.16265060240963855</v>
      </c>
      <c r="S302" s="94">
        <f t="shared" si="83"/>
        <v>139</v>
      </c>
      <c r="T302" s="95">
        <f t="shared" si="38"/>
        <v>0.83734939759036142</v>
      </c>
      <c r="U302" s="138" t="str">
        <f>IF(F302='TK_HL-HK'!$C$52,"Đúng","Sai")</f>
        <v>Đúng</v>
      </c>
      <c r="V302" s="5"/>
      <c r="W302" s="5"/>
      <c r="X302" s="5"/>
      <c r="Y302" s="5"/>
      <c r="Z302" s="5"/>
    </row>
    <row r="303" spans="1:26" ht="15" customHeight="1" x14ac:dyDescent="0.2">
      <c r="A303" s="260"/>
      <c r="B303" s="260"/>
      <c r="C303" s="260"/>
      <c r="D303" s="260"/>
      <c r="E303" s="91">
        <v>8</v>
      </c>
      <c r="F303" s="91">
        <f t="shared" si="79"/>
        <v>124</v>
      </c>
      <c r="G303" s="92">
        <v>0</v>
      </c>
      <c r="H303" s="93">
        <f t="shared" si="32"/>
        <v>0</v>
      </c>
      <c r="I303" s="92">
        <v>1</v>
      </c>
      <c r="J303" s="93">
        <f t="shared" si="33"/>
        <v>8.0645161290322578E-3</v>
      </c>
      <c r="K303" s="92">
        <v>15</v>
      </c>
      <c r="L303" s="93">
        <f t="shared" si="34"/>
        <v>0.12096774193548387</v>
      </c>
      <c r="M303" s="92">
        <v>26</v>
      </c>
      <c r="N303" s="93">
        <f t="shared" si="35"/>
        <v>0.20967741935483872</v>
      </c>
      <c r="O303" s="92">
        <v>82</v>
      </c>
      <c r="P303" s="93">
        <f t="shared" si="36"/>
        <v>0.66129032258064513</v>
      </c>
      <c r="Q303" s="94">
        <f t="shared" si="82"/>
        <v>1</v>
      </c>
      <c r="R303" s="95">
        <f t="shared" si="37"/>
        <v>8.0645161290322578E-3</v>
      </c>
      <c r="S303" s="94">
        <f t="shared" si="83"/>
        <v>123</v>
      </c>
      <c r="T303" s="95">
        <f t="shared" si="38"/>
        <v>0.99193548387096775</v>
      </c>
      <c r="U303" s="138" t="str">
        <f>IF(F303='TK_HL-HK'!$C$53,"Đúng","Sai")</f>
        <v>Đúng</v>
      </c>
      <c r="V303" s="5"/>
      <c r="W303" s="5"/>
      <c r="X303" s="5"/>
      <c r="Y303" s="5"/>
      <c r="Z303" s="5"/>
    </row>
    <row r="304" spans="1:26" ht="15" customHeight="1" x14ac:dyDescent="0.2">
      <c r="A304" s="260"/>
      <c r="B304" s="260"/>
      <c r="C304" s="260"/>
      <c r="D304" s="260"/>
      <c r="E304" s="91">
        <v>9</v>
      </c>
      <c r="F304" s="91">
        <f t="shared" si="79"/>
        <v>89</v>
      </c>
      <c r="G304" s="92">
        <v>0</v>
      </c>
      <c r="H304" s="93">
        <f t="shared" si="32"/>
        <v>0</v>
      </c>
      <c r="I304" s="92">
        <v>5</v>
      </c>
      <c r="J304" s="93">
        <f t="shared" si="33"/>
        <v>5.6179775280898875E-2</v>
      </c>
      <c r="K304" s="92">
        <v>11</v>
      </c>
      <c r="L304" s="93">
        <f t="shared" si="34"/>
        <v>0.12359550561797752</v>
      </c>
      <c r="M304" s="92">
        <v>19</v>
      </c>
      <c r="N304" s="93">
        <f t="shared" si="35"/>
        <v>0.21348314606741572</v>
      </c>
      <c r="O304" s="92">
        <v>54</v>
      </c>
      <c r="P304" s="93">
        <f t="shared" si="36"/>
        <v>0.6067415730337079</v>
      </c>
      <c r="Q304" s="94">
        <f t="shared" si="82"/>
        <v>5</v>
      </c>
      <c r="R304" s="95">
        <f t="shared" si="37"/>
        <v>5.6179775280898875E-2</v>
      </c>
      <c r="S304" s="94">
        <f t="shared" si="83"/>
        <v>84</v>
      </c>
      <c r="T304" s="95">
        <f t="shared" si="38"/>
        <v>0.9438202247191011</v>
      </c>
      <c r="U304" s="138" t="str">
        <f>IF(F304='TK_HL-HK'!$C$54,"Đúng","Sai")</f>
        <v>Đúng</v>
      </c>
      <c r="V304" s="5"/>
      <c r="W304" s="5"/>
      <c r="X304" s="5"/>
      <c r="Y304" s="5"/>
      <c r="Z304" s="5"/>
    </row>
    <row r="305" spans="1:26" ht="15" customHeight="1" x14ac:dyDescent="0.2">
      <c r="A305" s="261"/>
      <c r="B305" s="261"/>
      <c r="C305" s="261"/>
      <c r="D305" s="261"/>
      <c r="E305" s="88" t="s">
        <v>66</v>
      </c>
      <c r="F305" s="88">
        <f t="shared" si="79"/>
        <v>532</v>
      </c>
      <c r="G305" s="89">
        <f>SUM(G301:G304)</f>
        <v>7</v>
      </c>
      <c r="H305" s="97">
        <f t="shared" si="32"/>
        <v>1.3157894736842105E-2</v>
      </c>
      <c r="I305" s="89">
        <f>SUM(I301:I304)</f>
        <v>55</v>
      </c>
      <c r="J305" s="97">
        <f t="shared" si="33"/>
        <v>0.10338345864661654</v>
      </c>
      <c r="K305" s="89">
        <f>SUM(K301:K304)</f>
        <v>100</v>
      </c>
      <c r="L305" s="97">
        <f t="shared" si="34"/>
        <v>0.18796992481203006</v>
      </c>
      <c r="M305" s="89">
        <f>SUM(M301:M304)</f>
        <v>122</v>
      </c>
      <c r="N305" s="97">
        <f t="shared" si="35"/>
        <v>0.22932330827067668</v>
      </c>
      <c r="O305" s="89">
        <f>SUM(O301:O304)</f>
        <v>248</v>
      </c>
      <c r="P305" s="96">
        <f t="shared" si="36"/>
        <v>0.46616541353383456</v>
      </c>
      <c r="Q305" s="89">
        <f t="shared" si="82"/>
        <v>62</v>
      </c>
      <c r="R305" s="97">
        <f t="shared" si="37"/>
        <v>0.11654135338345864</v>
      </c>
      <c r="S305" s="89">
        <f t="shared" si="83"/>
        <v>470</v>
      </c>
      <c r="T305" s="97">
        <f t="shared" si="38"/>
        <v>0.88345864661654139</v>
      </c>
      <c r="U305" s="138" t="str">
        <f>IF(F305='TK_HL-HK'!$C$55,"Đúng","Sai")</f>
        <v>Đúng</v>
      </c>
      <c r="V305" s="5"/>
      <c r="W305" s="5"/>
      <c r="X305" s="5"/>
      <c r="Y305" s="5"/>
      <c r="Z305" s="5"/>
    </row>
    <row r="306" spans="1:26" ht="15" customHeight="1" x14ac:dyDescent="0.2">
      <c r="A306" s="263">
        <v>11</v>
      </c>
      <c r="B306" s="264" t="s">
        <v>37</v>
      </c>
      <c r="C306" s="262">
        <v>1</v>
      </c>
      <c r="D306" s="259" t="s">
        <v>65</v>
      </c>
      <c r="E306" s="91">
        <v>6</v>
      </c>
      <c r="F306" s="91">
        <f t="shared" si="79"/>
        <v>168</v>
      </c>
      <c r="G306" s="92">
        <v>15</v>
      </c>
      <c r="H306" s="93">
        <f t="shared" si="32"/>
        <v>8.9285714285714288E-2</v>
      </c>
      <c r="I306" s="92">
        <v>30</v>
      </c>
      <c r="J306" s="93">
        <f t="shared" si="33"/>
        <v>0.17857142857142858</v>
      </c>
      <c r="K306" s="92">
        <v>33</v>
      </c>
      <c r="L306" s="93">
        <f t="shared" si="34"/>
        <v>0.19642857142857142</v>
      </c>
      <c r="M306" s="92">
        <v>40</v>
      </c>
      <c r="N306" s="93">
        <f t="shared" si="35"/>
        <v>0.23809523809523808</v>
      </c>
      <c r="O306" s="92">
        <v>50</v>
      </c>
      <c r="P306" s="93">
        <f t="shared" si="36"/>
        <v>0.29761904761904762</v>
      </c>
      <c r="Q306" s="94">
        <f t="shared" si="82"/>
        <v>45</v>
      </c>
      <c r="R306" s="95">
        <f t="shared" si="37"/>
        <v>0.26785714285714285</v>
      </c>
      <c r="S306" s="94">
        <f t="shared" si="83"/>
        <v>123</v>
      </c>
      <c r="T306" s="95">
        <f t="shared" si="38"/>
        <v>0.7321428571428571</v>
      </c>
      <c r="U306" s="138" t="str">
        <f>IF(F306='TK_HL-HK'!$C$56,"Đúng","Sai")</f>
        <v>Đúng</v>
      </c>
      <c r="V306" s="5"/>
      <c r="W306" s="5"/>
      <c r="X306" s="5"/>
      <c r="Y306" s="5"/>
      <c r="Z306" s="5"/>
    </row>
    <row r="307" spans="1:26" ht="15" customHeight="1" x14ac:dyDescent="0.2">
      <c r="A307" s="260"/>
      <c r="B307" s="260"/>
      <c r="C307" s="260"/>
      <c r="D307" s="260"/>
      <c r="E307" s="91">
        <v>7</v>
      </c>
      <c r="F307" s="91">
        <f t="shared" si="79"/>
        <v>195</v>
      </c>
      <c r="G307" s="92">
        <v>0</v>
      </c>
      <c r="H307" s="93">
        <f t="shared" si="32"/>
        <v>0</v>
      </c>
      <c r="I307" s="92">
        <v>14</v>
      </c>
      <c r="J307" s="93">
        <f t="shared" si="33"/>
        <v>7.179487179487179E-2</v>
      </c>
      <c r="K307" s="92">
        <v>41</v>
      </c>
      <c r="L307" s="93">
        <f t="shared" si="34"/>
        <v>0.21025641025641026</v>
      </c>
      <c r="M307" s="92">
        <v>76</v>
      </c>
      <c r="N307" s="93">
        <f t="shared" si="35"/>
        <v>0.38974358974358975</v>
      </c>
      <c r="O307" s="92">
        <v>64</v>
      </c>
      <c r="P307" s="93">
        <f t="shared" si="36"/>
        <v>0.3282051282051282</v>
      </c>
      <c r="Q307" s="94">
        <f t="shared" si="82"/>
        <v>14</v>
      </c>
      <c r="R307" s="95">
        <f t="shared" si="37"/>
        <v>7.179487179487179E-2</v>
      </c>
      <c r="S307" s="94">
        <f t="shared" si="83"/>
        <v>181</v>
      </c>
      <c r="T307" s="95">
        <f t="shared" si="38"/>
        <v>0.92820512820512824</v>
      </c>
      <c r="U307" s="138" t="str">
        <f>IF(F307='TK_HL-HK'!$C$57,"Đúng","Sai")</f>
        <v>Đúng</v>
      </c>
      <c r="V307" s="5"/>
      <c r="W307" s="5"/>
      <c r="X307" s="5"/>
      <c r="Y307" s="5"/>
      <c r="Z307" s="5"/>
    </row>
    <row r="308" spans="1:26" ht="15" customHeight="1" x14ac:dyDescent="0.2">
      <c r="A308" s="260"/>
      <c r="B308" s="260"/>
      <c r="C308" s="260"/>
      <c r="D308" s="260"/>
      <c r="E308" s="91">
        <v>8</v>
      </c>
      <c r="F308" s="91">
        <f t="shared" si="79"/>
        <v>166</v>
      </c>
      <c r="G308" s="92">
        <v>3</v>
      </c>
      <c r="H308" s="93">
        <f t="shared" si="32"/>
        <v>1.8072289156626505E-2</v>
      </c>
      <c r="I308" s="92">
        <v>4</v>
      </c>
      <c r="J308" s="93">
        <f t="shared" si="33"/>
        <v>2.4096385542168676E-2</v>
      </c>
      <c r="K308" s="92">
        <v>59</v>
      </c>
      <c r="L308" s="93">
        <f t="shared" si="34"/>
        <v>0.35542168674698793</v>
      </c>
      <c r="M308" s="92">
        <v>76</v>
      </c>
      <c r="N308" s="93">
        <f t="shared" si="35"/>
        <v>0.45783132530120479</v>
      </c>
      <c r="O308" s="92">
        <v>24</v>
      </c>
      <c r="P308" s="93">
        <f t="shared" si="36"/>
        <v>0.14457831325301204</v>
      </c>
      <c r="Q308" s="94">
        <f t="shared" si="82"/>
        <v>7</v>
      </c>
      <c r="R308" s="95">
        <f t="shared" si="37"/>
        <v>4.2168674698795178E-2</v>
      </c>
      <c r="S308" s="94">
        <f t="shared" si="83"/>
        <v>159</v>
      </c>
      <c r="T308" s="95">
        <f t="shared" si="38"/>
        <v>0.95783132530120485</v>
      </c>
      <c r="U308" s="138" t="str">
        <f>IF(F308='TK_HL-HK'!$C$58,"Đúng","Sai")</f>
        <v>Đúng</v>
      </c>
      <c r="V308" s="5"/>
      <c r="W308" s="5"/>
      <c r="X308" s="5"/>
      <c r="Y308" s="5"/>
      <c r="Z308" s="5"/>
    </row>
    <row r="309" spans="1:26" ht="15" customHeight="1" x14ac:dyDescent="0.2">
      <c r="A309" s="260"/>
      <c r="B309" s="260"/>
      <c r="C309" s="260"/>
      <c r="D309" s="260"/>
      <c r="E309" s="91">
        <v>9</v>
      </c>
      <c r="F309" s="91">
        <f t="shared" si="79"/>
        <v>108</v>
      </c>
      <c r="G309" s="92">
        <v>2</v>
      </c>
      <c r="H309" s="93">
        <f t="shared" si="32"/>
        <v>1.8518518518518517E-2</v>
      </c>
      <c r="I309" s="92">
        <v>9</v>
      </c>
      <c r="J309" s="93">
        <f t="shared" si="33"/>
        <v>8.3333333333333329E-2</v>
      </c>
      <c r="K309" s="92">
        <v>22</v>
      </c>
      <c r="L309" s="93">
        <f t="shared" si="34"/>
        <v>0.20370370370370369</v>
      </c>
      <c r="M309" s="92">
        <v>46</v>
      </c>
      <c r="N309" s="93">
        <f t="shared" si="35"/>
        <v>0.42592592592592593</v>
      </c>
      <c r="O309" s="92">
        <v>29</v>
      </c>
      <c r="P309" s="93">
        <f t="shared" si="36"/>
        <v>0.26851851851851855</v>
      </c>
      <c r="Q309" s="94">
        <f t="shared" si="82"/>
        <v>11</v>
      </c>
      <c r="R309" s="95">
        <f t="shared" si="37"/>
        <v>0.10185185185185185</v>
      </c>
      <c r="S309" s="94">
        <f t="shared" si="83"/>
        <v>97</v>
      </c>
      <c r="T309" s="95">
        <f t="shared" si="38"/>
        <v>0.89814814814814814</v>
      </c>
      <c r="U309" s="138" t="str">
        <f>IF(F309='TK_HL-HK'!$C$59,"Đúng","Sai")</f>
        <v>Đúng</v>
      </c>
      <c r="V309" s="5"/>
      <c r="W309" s="5"/>
      <c r="X309" s="5"/>
      <c r="Y309" s="5"/>
      <c r="Z309" s="5"/>
    </row>
    <row r="310" spans="1:26" ht="15" customHeight="1" x14ac:dyDescent="0.2">
      <c r="A310" s="260"/>
      <c r="B310" s="260"/>
      <c r="C310" s="261"/>
      <c r="D310" s="261"/>
      <c r="E310" s="88" t="s">
        <v>66</v>
      </c>
      <c r="F310" s="88">
        <f t="shared" si="79"/>
        <v>637</v>
      </c>
      <c r="G310" s="89">
        <f>SUM(G306:G309)</f>
        <v>20</v>
      </c>
      <c r="H310" s="96">
        <f t="shared" si="32"/>
        <v>3.1397174254317109E-2</v>
      </c>
      <c r="I310" s="89">
        <f>SUM(I306:I309)</f>
        <v>57</v>
      </c>
      <c r="J310" s="96">
        <f t="shared" si="33"/>
        <v>8.9481946624803771E-2</v>
      </c>
      <c r="K310" s="89">
        <f>SUM(K306:K309)</f>
        <v>155</v>
      </c>
      <c r="L310" s="96">
        <f t="shared" si="34"/>
        <v>0.24332810047095763</v>
      </c>
      <c r="M310" s="89">
        <f>SUM(M306:M309)</f>
        <v>238</v>
      </c>
      <c r="N310" s="96">
        <f t="shared" si="35"/>
        <v>0.37362637362637363</v>
      </c>
      <c r="O310" s="89">
        <f>SUM(O306:O309)</f>
        <v>167</v>
      </c>
      <c r="P310" s="96">
        <f t="shared" si="36"/>
        <v>0.26216640502354788</v>
      </c>
      <c r="Q310" s="89">
        <f t="shared" si="82"/>
        <v>77</v>
      </c>
      <c r="R310" s="97">
        <f t="shared" si="37"/>
        <v>0.12087912087912088</v>
      </c>
      <c r="S310" s="89">
        <f t="shared" si="83"/>
        <v>560</v>
      </c>
      <c r="T310" s="97">
        <f t="shared" si="38"/>
        <v>0.87912087912087911</v>
      </c>
      <c r="U310" s="138" t="str">
        <f>IF(F310='TK_HL-HK'!$C$60,"Đúng","Sai")</f>
        <v>Đúng</v>
      </c>
      <c r="V310" s="5"/>
      <c r="W310" s="5"/>
      <c r="X310" s="5"/>
      <c r="Y310" s="5"/>
      <c r="Z310" s="5"/>
    </row>
    <row r="311" spans="1:26" ht="15" customHeight="1" x14ac:dyDescent="0.2">
      <c r="A311" s="260"/>
      <c r="B311" s="260"/>
      <c r="C311" s="262">
        <v>2</v>
      </c>
      <c r="D311" s="259" t="s">
        <v>67</v>
      </c>
      <c r="E311" s="91">
        <v>6</v>
      </c>
      <c r="F311" s="91">
        <f t="shared" si="79"/>
        <v>168</v>
      </c>
      <c r="G311" s="92">
        <v>2</v>
      </c>
      <c r="H311" s="93">
        <f t="shared" si="32"/>
        <v>1.1904761904761904E-2</v>
      </c>
      <c r="I311" s="92">
        <v>11</v>
      </c>
      <c r="J311" s="93">
        <f t="shared" si="33"/>
        <v>6.5476190476190479E-2</v>
      </c>
      <c r="K311" s="92">
        <v>49</v>
      </c>
      <c r="L311" s="93">
        <f t="shared" si="34"/>
        <v>0.29166666666666669</v>
      </c>
      <c r="M311" s="92">
        <v>35</v>
      </c>
      <c r="N311" s="93">
        <f t="shared" si="35"/>
        <v>0.20833333333333334</v>
      </c>
      <c r="O311" s="92">
        <v>71</v>
      </c>
      <c r="P311" s="93">
        <f t="shared" si="36"/>
        <v>0.42261904761904762</v>
      </c>
      <c r="Q311" s="94">
        <f t="shared" si="82"/>
        <v>13</v>
      </c>
      <c r="R311" s="95">
        <f t="shared" si="37"/>
        <v>7.7380952380952384E-2</v>
      </c>
      <c r="S311" s="94">
        <f t="shared" si="83"/>
        <v>155</v>
      </c>
      <c r="T311" s="95">
        <f t="shared" si="38"/>
        <v>0.92261904761904767</v>
      </c>
      <c r="U311" s="138" t="str">
        <f>IF(F311='TK_HL-HK'!$C$56,"Đúng","Sai")</f>
        <v>Đúng</v>
      </c>
      <c r="V311" s="5"/>
      <c r="W311" s="5"/>
      <c r="X311" s="5"/>
      <c r="Y311" s="5"/>
      <c r="Z311" s="5"/>
    </row>
    <row r="312" spans="1:26" ht="15" customHeight="1" x14ac:dyDescent="0.2">
      <c r="A312" s="260"/>
      <c r="B312" s="260"/>
      <c r="C312" s="260"/>
      <c r="D312" s="260"/>
      <c r="E312" s="91">
        <v>7</v>
      </c>
      <c r="F312" s="91">
        <f t="shared" si="79"/>
        <v>195</v>
      </c>
      <c r="G312" s="92">
        <v>4</v>
      </c>
      <c r="H312" s="93">
        <f t="shared" si="32"/>
        <v>2.0512820512820513E-2</v>
      </c>
      <c r="I312" s="92">
        <v>21</v>
      </c>
      <c r="J312" s="93">
        <f t="shared" si="33"/>
        <v>0.1076923076923077</v>
      </c>
      <c r="K312" s="92">
        <v>38</v>
      </c>
      <c r="L312" s="93">
        <f t="shared" si="34"/>
        <v>0.19487179487179487</v>
      </c>
      <c r="M312" s="92">
        <v>45</v>
      </c>
      <c r="N312" s="93">
        <f t="shared" si="35"/>
        <v>0.23076923076923078</v>
      </c>
      <c r="O312" s="92">
        <v>87</v>
      </c>
      <c r="P312" s="93">
        <f t="shared" si="36"/>
        <v>0.44615384615384618</v>
      </c>
      <c r="Q312" s="94">
        <f t="shared" si="82"/>
        <v>25</v>
      </c>
      <c r="R312" s="95">
        <f t="shared" si="37"/>
        <v>0.12820512820512819</v>
      </c>
      <c r="S312" s="94">
        <f t="shared" si="83"/>
        <v>170</v>
      </c>
      <c r="T312" s="95">
        <f t="shared" si="38"/>
        <v>0.87179487179487181</v>
      </c>
      <c r="U312" s="138" t="str">
        <f>IF(F312='TK_HL-HK'!$C$57,"Đúng","Sai")</f>
        <v>Đúng</v>
      </c>
      <c r="V312" s="5"/>
      <c r="W312" s="5"/>
      <c r="X312" s="5"/>
      <c r="Y312" s="5"/>
      <c r="Z312" s="5"/>
    </row>
    <row r="313" spans="1:26" ht="15" customHeight="1" x14ac:dyDescent="0.2">
      <c r="A313" s="260"/>
      <c r="B313" s="260"/>
      <c r="C313" s="260"/>
      <c r="D313" s="260"/>
      <c r="E313" s="91">
        <v>8</v>
      </c>
      <c r="F313" s="91">
        <f t="shared" si="79"/>
        <v>166</v>
      </c>
      <c r="G313" s="92">
        <v>5</v>
      </c>
      <c r="H313" s="93">
        <f t="shared" si="32"/>
        <v>3.0120481927710843E-2</v>
      </c>
      <c r="I313" s="92">
        <v>13</v>
      </c>
      <c r="J313" s="93">
        <f t="shared" si="33"/>
        <v>7.8313253012048195E-2</v>
      </c>
      <c r="K313" s="92">
        <v>21</v>
      </c>
      <c r="L313" s="93">
        <f t="shared" si="34"/>
        <v>0.12650602409638553</v>
      </c>
      <c r="M313" s="92">
        <v>33</v>
      </c>
      <c r="N313" s="93">
        <f t="shared" si="35"/>
        <v>0.19879518072289157</v>
      </c>
      <c r="O313" s="92">
        <v>94</v>
      </c>
      <c r="P313" s="93">
        <f t="shared" si="36"/>
        <v>0.5662650602409639</v>
      </c>
      <c r="Q313" s="94">
        <f t="shared" si="82"/>
        <v>18</v>
      </c>
      <c r="R313" s="95">
        <f t="shared" si="37"/>
        <v>0.10843373493975904</v>
      </c>
      <c r="S313" s="94">
        <f t="shared" si="83"/>
        <v>148</v>
      </c>
      <c r="T313" s="95">
        <f t="shared" si="38"/>
        <v>0.89156626506024095</v>
      </c>
      <c r="U313" s="138" t="str">
        <f>IF(F313='TK_HL-HK'!$C$58,"Đúng","Sai")</f>
        <v>Đúng</v>
      </c>
      <c r="V313" s="5"/>
      <c r="W313" s="5"/>
      <c r="X313" s="5"/>
      <c r="Y313" s="5"/>
      <c r="Z313" s="5"/>
    </row>
    <row r="314" spans="1:26" ht="15" customHeight="1" x14ac:dyDescent="0.2">
      <c r="A314" s="260"/>
      <c r="B314" s="260"/>
      <c r="C314" s="260"/>
      <c r="D314" s="260"/>
      <c r="E314" s="91">
        <v>9</v>
      </c>
      <c r="F314" s="91">
        <f t="shared" si="79"/>
        <v>108</v>
      </c>
      <c r="G314" s="92">
        <v>0</v>
      </c>
      <c r="H314" s="93">
        <f t="shared" si="32"/>
        <v>0</v>
      </c>
      <c r="I314" s="92">
        <v>5</v>
      </c>
      <c r="J314" s="93">
        <f t="shared" si="33"/>
        <v>4.6296296296296294E-2</v>
      </c>
      <c r="K314" s="92">
        <v>12</v>
      </c>
      <c r="L314" s="93">
        <f t="shared" si="34"/>
        <v>0.1111111111111111</v>
      </c>
      <c r="M314" s="92">
        <v>22</v>
      </c>
      <c r="N314" s="93">
        <f t="shared" si="35"/>
        <v>0.20370370370370369</v>
      </c>
      <c r="O314" s="92">
        <v>69</v>
      </c>
      <c r="P314" s="93">
        <f t="shared" si="36"/>
        <v>0.63888888888888884</v>
      </c>
      <c r="Q314" s="94">
        <f t="shared" si="82"/>
        <v>5</v>
      </c>
      <c r="R314" s="95">
        <f t="shared" si="37"/>
        <v>4.6296296296296294E-2</v>
      </c>
      <c r="S314" s="94">
        <f t="shared" si="83"/>
        <v>103</v>
      </c>
      <c r="T314" s="95">
        <f t="shared" si="38"/>
        <v>0.95370370370370372</v>
      </c>
      <c r="U314" s="138" t="str">
        <f>IF(F314='TK_HL-HK'!$C$59,"Đúng","Sai")</f>
        <v>Đúng</v>
      </c>
      <c r="V314" s="5"/>
      <c r="W314" s="5"/>
      <c r="X314" s="5"/>
      <c r="Y314" s="5"/>
      <c r="Z314" s="5"/>
    </row>
    <row r="315" spans="1:26" ht="15" customHeight="1" x14ac:dyDescent="0.2">
      <c r="A315" s="260"/>
      <c r="B315" s="260"/>
      <c r="C315" s="261"/>
      <c r="D315" s="261"/>
      <c r="E315" s="88" t="s">
        <v>66</v>
      </c>
      <c r="F315" s="88">
        <f t="shared" si="79"/>
        <v>637</v>
      </c>
      <c r="G315" s="89">
        <f>SUM(G311:G314)</f>
        <v>11</v>
      </c>
      <c r="H315" s="97">
        <f t="shared" si="32"/>
        <v>1.726844583987441E-2</v>
      </c>
      <c r="I315" s="89">
        <f>SUM(I311:I314)</f>
        <v>50</v>
      </c>
      <c r="J315" s="97">
        <f t="shared" si="33"/>
        <v>7.8492935635792779E-2</v>
      </c>
      <c r="K315" s="89">
        <f>SUM(K311:K314)</f>
        <v>120</v>
      </c>
      <c r="L315" s="97">
        <f t="shared" si="34"/>
        <v>0.18838304552590268</v>
      </c>
      <c r="M315" s="89">
        <f>SUM(M311:M314)</f>
        <v>135</v>
      </c>
      <c r="N315" s="97">
        <f t="shared" si="35"/>
        <v>0.2119309262166405</v>
      </c>
      <c r="O315" s="89">
        <f>SUM(O311:O314)</f>
        <v>321</v>
      </c>
      <c r="P315" s="96">
        <f t="shared" si="36"/>
        <v>0.50392464678178961</v>
      </c>
      <c r="Q315" s="89">
        <f t="shared" si="82"/>
        <v>61</v>
      </c>
      <c r="R315" s="97">
        <f t="shared" si="37"/>
        <v>9.5761381475667193E-2</v>
      </c>
      <c r="S315" s="89">
        <f t="shared" si="83"/>
        <v>576</v>
      </c>
      <c r="T315" s="97">
        <f t="shared" si="38"/>
        <v>0.90423861852433285</v>
      </c>
      <c r="U315" s="138" t="str">
        <f>IF(F315='TK_HL-HK'!$C$60,"Đúng","Sai")</f>
        <v>Đúng</v>
      </c>
      <c r="V315" s="5"/>
      <c r="W315" s="5"/>
      <c r="X315" s="5"/>
      <c r="Y315" s="5"/>
      <c r="Z315" s="5"/>
    </row>
    <row r="316" spans="1:26" ht="15" customHeight="1" x14ac:dyDescent="0.2">
      <c r="A316" s="260"/>
      <c r="B316" s="260"/>
      <c r="C316" s="262">
        <v>5</v>
      </c>
      <c r="D316" s="265" t="s">
        <v>68</v>
      </c>
      <c r="E316" s="91">
        <v>6</v>
      </c>
      <c r="F316" s="91">
        <f t="shared" si="79"/>
        <v>168</v>
      </c>
      <c r="G316" s="92">
        <v>2</v>
      </c>
      <c r="H316" s="93">
        <f t="shared" si="32"/>
        <v>1.1904761904761904E-2</v>
      </c>
      <c r="I316" s="92">
        <v>2</v>
      </c>
      <c r="J316" s="93">
        <f t="shared" si="33"/>
        <v>1.1904761904761904E-2</v>
      </c>
      <c r="K316" s="92">
        <v>23</v>
      </c>
      <c r="L316" s="93">
        <f t="shared" si="34"/>
        <v>0.13690476190476192</v>
      </c>
      <c r="M316" s="92">
        <v>64</v>
      </c>
      <c r="N316" s="93">
        <f t="shared" si="35"/>
        <v>0.38095238095238093</v>
      </c>
      <c r="O316" s="92">
        <v>77</v>
      </c>
      <c r="P316" s="93">
        <f t="shared" si="36"/>
        <v>0.45833333333333331</v>
      </c>
      <c r="Q316" s="94">
        <f t="shared" si="82"/>
        <v>4</v>
      </c>
      <c r="R316" s="95">
        <f t="shared" si="37"/>
        <v>2.3809523809523808E-2</v>
      </c>
      <c r="S316" s="94">
        <f t="shared" si="83"/>
        <v>164</v>
      </c>
      <c r="T316" s="95">
        <f t="shared" si="38"/>
        <v>0.97619047619047616</v>
      </c>
      <c r="U316" s="138" t="str">
        <f>IF(F316='TK_HL-HK'!$C$56,"Đúng","Sai")</f>
        <v>Đúng</v>
      </c>
      <c r="V316" s="5"/>
      <c r="W316" s="5"/>
      <c r="X316" s="5"/>
      <c r="Y316" s="5"/>
      <c r="Z316" s="5"/>
    </row>
    <row r="317" spans="1:26" ht="15" customHeight="1" x14ac:dyDescent="0.2">
      <c r="A317" s="260"/>
      <c r="B317" s="260"/>
      <c r="C317" s="260"/>
      <c r="D317" s="260"/>
      <c r="E317" s="91">
        <v>7</v>
      </c>
      <c r="F317" s="91">
        <f t="shared" si="79"/>
        <v>195</v>
      </c>
      <c r="G317" s="92">
        <v>2</v>
      </c>
      <c r="H317" s="93">
        <f t="shared" si="32"/>
        <v>1.0256410256410256E-2</v>
      </c>
      <c r="I317" s="92">
        <v>9</v>
      </c>
      <c r="J317" s="93">
        <f t="shared" si="33"/>
        <v>4.6153846153846156E-2</v>
      </c>
      <c r="K317" s="92">
        <v>32</v>
      </c>
      <c r="L317" s="93">
        <f t="shared" si="34"/>
        <v>0.1641025641025641</v>
      </c>
      <c r="M317" s="92">
        <v>42</v>
      </c>
      <c r="N317" s="93">
        <f t="shared" si="35"/>
        <v>0.2153846153846154</v>
      </c>
      <c r="O317" s="92">
        <v>110</v>
      </c>
      <c r="P317" s="93">
        <f t="shared" si="36"/>
        <v>0.5641025641025641</v>
      </c>
      <c r="Q317" s="94">
        <f t="shared" si="82"/>
        <v>11</v>
      </c>
      <c r="R317" s="95">
        <f t="shared" si="37"/>
        <v>5.6410256410256411E-2</v>
      </c>
      <c r="S317" s="94">
        <f t="shared" si="83"/>
        <v>184</v>
      </c>
      <c r="T317" s="95">
        <f t="shared" si="38"/>
        <v>0.94358974358974357</v>
      </c>
      <c r="U317" s="138" t="str">
        <f>IF(F317='TK_HL-HK'!$C$57,"Đúng","Sai")</f>
        <v>Đúng</v>
      </c>
      <c r="V317" s="5"/>
      <c r="W317" s="5"/>
      <c r="X317" s="5"/>
      <c r="Y317" s="5"/>
      <c r="Z317" s="5"/>
    </row>
    <row r="318" spans="1:26" ht="15" customHeight="1" x14ac:dyDescent="0.2">
      <c r="A318" s="260"/>
      <c r="B318" s="260"/>
      <c r="C318" s="260"/>
      <c r="D318" s="260"/>
      <c r="E318" s="91">
        <v>8</v>
      </c>
      <c r="F318" s="91">
        <f t="shared" si="79"/>
        <v>166</v>
      </c>
      <c r="G318" s="92">
        <v>1</v>
      </c>
      <c r="H318" s="93">
        <f t="shared" si="32"/>
        <v>6.024096385542169E-3</v>
      </c>
      <c r="I318" s="92">
        <v>4</v>
      </c>
      <c r="J318" s="93">
        <f t="shared" si="33"/>
        <v>2.4096385542168676E-2</v>
      </c>
      <c r="K318" s="92">
        <v>20</v>
      </c>
      <c r="L318" s="93">
        <f t="shared" si="34"/>
        <v>0.12048192771084337</v>
      </c>
      <c r="M318" s="92">
        <v>16</v>
      </c>
      <c r="N318" s="93">
        <f t="shared" si="35"/>
        <v>9.6385542168674704E-2</v>
      </c>
      <c r="O318" s="92">
        <v>125</v>
      </c>
      <c r="P318" s="93">
        <f t="shared" si="36"/>
        <v>0.75301204819277112</v>
      </c>
      <c r="Q318" s="94">
        <f t="shared" si="82"/>
        <v>5</v>
      </c>
      <c r="R318" s="95">
        <f t="shared" si="37"/>
        <v>3.0120481927710843E-2</v>
      </c>
      <c r="S318" s="94">
        <f t="shared" si="83"/>
        <v>161</v>
      </c>
      <c r="T318" s="95">
        <f t="shared" si="38"/>
        <v>0.96987951807228912</v>
      </c>
      <c r="U318" s="138" t="str">
        <f>IF(F318='TK_HL-HK'!$C$58,"Đúng","Sai")</f>
        <v>Đúng</v>
      </c>
      <c r="V318" s="5"/>
      <c r="W318" s="5"/>
      <c r="X318" s="5"/>
      <c r="Y318" s="5"/>
      <c r="Z318" s="5"/>
    </row>
    <row r="319" spans="1:26" ht="15" customHeight="1" x14ac:dyDescent="0.2">
      <c r="A319" s="260"/>
      <c r="B319" s="260"/>
      <c r="C319" s="260"/>
      <c r="D319" s="260"/>
      <c r="E319" s="91">
        <v>9</v>
      </c>
      <c r="F319" s="91">
        <f t="shared" si="79"/>
        <v>108</v>
      </c>
      <c r="G319" s="92">
        <v>0</v>
      </c>
      <c r="H319" s="93">
        <f t="shared" si="32"/>
        <v>0</v>
      </c>
      <c r="I319" s="92">
        <v>6</v>
      </c>
      <c r="J319" s="93">
        <f t="shared" si="33"/>
        <v>5.5555555555555552E-2</v>
      </c>
      <c r="K319" s="92">
        <v>12</v>
      </c>
      <c r="L319" s="93">
        <f t="shared" si="34"/>
        <v>0.1111111111111111</v>
      </c>
      <c r="M319" s="92">
        <v>16</v>
      </c>
      <c r="N319" s="93">
        <f t="shared" si="35"/>
        <v>0.14814814814814814</v>
      </c>
      <c r="O319" s="92">
        <v>74</v>
      </c>
      <c r="P319" s="93">
        <f t="shared" si="36"/>
        <v>0.68518518518518523</v>
      </c>
      <c r="Q319" s="94">
        <f t="shared" si="82"/>
        <v>6</v>
      </c>
      <c r="R319" s="95">
        <f t="shared" si="37"/>
        <v>5.5555555555555552E-2</v>
      </c>
      <c r="S319" s="94">
        <f t="shared" si="83"/>
        <v>102</v>
      </c>
      <c r="T319" s="95">
        <f t="shared" si="38"/>
        <v>0.94444444444444442</v>
      </c>
      <c r="U319" s="138" t="str">
        <f>IF(F319='TK_HL-HK'!$C$59,"Đúng","Sai")</f>
        <v>Đúng</v>
      </c>
      <c r="V319" s="5"/>
      <c r="W319" s="5"/>
      <c r="X319" s="5"/>
      <c r="Y319" s="5"/>
      <c r="Z319" s="5"/>
    </row>
    <row r="320" spans="1:26" ht="15" customHeight="1" x14ac:dyDescent="0.2">
      <c r="A320" s="260"/>
      <c r="B320" s="260"/>
      <c r="C320" s="261"/>
      <c r="D320" s="261"/>
      <c r="E320" s="88" t="s">
        <v>66</v>
      </c>
      <c r="F320" s="88">
        <f t="shared" si="79"/>
        <v>637</v>
      </c>
      <c r="G320" s="89">
        <f>SUM(G316:G319)</f>
        <v>5</v>
      </c>
      <c r="H320" s="97">
        <f t="shared" si="32"/>
        <v>7.8492935635792772E-3</v>
      </c>
      <c r="I320" s="89">
        <f>SUM(I316:I319)</f>
        <v>21</v>
      </c>
      <c r="J320" s="97">
        <f t="shared" si="33"/>
        <v>3.2967032967032968E-2</v>
      </c>
      <c r="K320" s="89">
        <f>SUM(K316:K319)</f>
        <v>87</v>
      </c>
      <c r="L320" s="97">
        <f t="shared" si="34"/>
        <v>0.13657770800627944</v>
      </c>
      <c r="M320" s="89">
        <f>SUM(M316:M319)</f>
        <v>138</v>
      </c>
      <c r="N320" s="97">
        <f t="shared" si="35"/>
        <v>0.21664050235478807</v>
      </c>
      <c r="O320" s="89">
        <f>SUM(O316:O319)</f>
        <v>386</v>
      </c>
      <c r="P320" s="96">
        <f t="shared" si="36"/>
        <v>0.60596546310832022</v>
      </c>
      <c r="Q320" s="89">
        <f>SUM(Q316:Q319)</f>
        <v>26</v>
      </c>
      <c r="R320" s="97">
        <f t="shared" si="37"/>
        <v>4.0816326530612242E-2</v>
      </c>
      <c r="S320" s="89">
        <f>SUM(S316:S319)</f>
        <v>611</v>
      </c>
      <c r="T320" s="97">
        <f t="shared" si="38"/>
        <v>0.95918367346938771</v>
      </c>
      <c r="U320" s="138" t="str">
        <f>IF(F320='TK_HL-HK'!$C$60,"Đúng","Sai")</f>
        <v>Đúng</v>
      </c>
      <c r="V320" s="5"/>
      <c r="W320" s="5"/>
      <c r="X320" s="5"/>
      <c r="Y320" s="5"/>
      <c r="Z320" s="5"/>
    </row>
    <row r="321" spans="1:26" ht="15" customHeight="1" x14ac:dyDescent="0.2">
      <c r="A321" s="260"/>
      <c r="B321" s="260"/>
      <c r="C321" s="262">
        <v>6</v>
      </c>
      <c r="D321" s="259" t="s">
        <v>69</v>
      </c>
      <c r="E321" s="91">
        <v>6</v>
      </c>
      <c r="F321" s="91">
        <f t="shared" si="79"/>
        <v>168</v>
      </c>
      <c r="G321" s="92">
        <v>2</v>
      </c>
      <c r="H321" s="93">
        <f t="shared" ref="H321:H365" si="84">IF(F321&lt;&gt;0,G321/F321,)</f>
        <v>1.1904761904761904E-2</v>
      </c>
      <c r="I321" s="92">
        <v>3</v>
      </c>
      <c r="J321" s="93">
        <f t="shared" ref="J321:J365" si="85">IF(F321&lt;&gt;0,I321/F321,)</f>
        <v>1.7857142857142856E-2</v>
      </c>
      <c r="K321" s="92">
        <v>14</v>
      </c>
      <c r="L321" s="93">
        <f t="shared" ref="L321:L365" si="86">IF(F321&lt;&gt;0,K321/F321,)</f>
        <v>8.3333333333333329E-2</v>
      </c>
      <c r="M321" s="92">
        <v>71</v>
      </c>
      <c r="N321" s="93">
        <f t="shared" ref="N321:N365" si="87">IF(F321&lt;&gt;0,M321/F321,)</f>
        <v>0.42261904761904762</v>
      </c>
      <c r="O321" s="92">
        <v>78</v>
      </c>
      <c r="P321" s="93">
        <f t="shared" ref="P321:P365" si="88">IF(F321&lt;&gt;0,O321/F321,)</f>
        <v>0.4642857142857143</v>
      </c>
      <c r="Q321" s="94">
        <f t="shared" ref="Q321:Q329" si="89">G321+I321</f>
        <v>5</v>
      </c>
      <c r="R321" s="95">
        <f t="shared" ref="R321:R485" si="90">IF(F321&lt;&gt;0,Q321/F321,"")</f>
        <v>2.976190476190476E-2</v>
      </c>
      <c r="S321" s="94">
        <f t="shared" ref="S321:S329" si="91">K321+M321+O321</f>
        <v>163</v>
      </c>
      <c r="T321" s="95">
        <f t="shared" ref="T321:T485" si="92">IF(F321&lt;&gt;0,S321/F321,"")</f>
        <v>0.97023809523809523</v>
      </c>
      <c r="U321" s="138" t="str">
        <f>IF(F321='TK_HL-HK'!$C$56,"Đúng","Sai")</f>
        <v>Đúng</v>
      </c>
      <c r="V321" s="53"/>
      <c r="W321" s="53"/>
      <c r="X321" s="53"/>
      <c r="Y321" s="53"/>
      <c r="Z321" s="53"/>
    </row>
    <row r="322" spans="1:26" ht="15" customHeight="1" x14ac:dyDescent="0.2">
      <c r="A322" s="260"/>
      <c r="B322" s="260"/>
      <c r="C322" s="260"/>
      <c r="D322" s="260"/>
      <c r="E322" s="91">
        <v>7</v>
      </c>
      <c r="F322" s="91">
        <f t="shared" si="79"/>
        <v>195</v>
      </c>
      <c r="G322" s="92">
        <v>0</v>
      </c>
      <c r="H322" s="93">
        <f t="shared" si="84"/>
        <v>0</v>
      </c>
      <c r="I322" s="92">
        <v>3</v>
      </c>
      <c r="J322" s="93">
        <f t="shared" si="85"/>
        <v>1.5384615384615385E-2</v>
      </c>
      <c r="K322" s="92">
        <v>13</v>
      </c>
      <c r="L322" s="93">
        <f t="shared" si="86"/>
        <v>6.6666666666666666E-2</v>
      </c>
      <c r="M322" s="92">
        <v>52</v>
      </c>
      <c r="N322" s="93">
        <f t="shared" si="87"/>
        <v>0.26666666666666666</v>
      </c>
      <c r="O322" s="92">
        <v>127</v>
      </c>
      <c r="P322" s="93">
        <f t="shared" si="88"/>
        <v>0.6512820512820513</v>
      </c>
      <c r="Q322" s="94">
        <f t="shared" si="89"/>
        <v>3</v>
      </c>
      <c r="R322" s="95">
        <f t="shared" si="90"/>
        <v>1.5384615384615385E-2</v>
      </c>
      <c r="S322" s="94">
        <f t="shared" si="91"/>
        <v>192</v>
      </c>
      <c r="T322" s="95">
        <f t="shared" si="92"/>
        <v>0.98461538461538467</v>
      </c>
      <c r="U322" s="138" t="str">
        <f>IF(F322='TK_HL-HK'!$C$57,"Đúng","Sai")</f>
        <v>Đúng</v>
      </c>
      <c r="V322" s="53"/>
      <c r="W322" s="53"/>
      <c r="X322" s="53"/>
      <c r="Y322" s="53"/>
      <c r="Z322" s="53"/>
    </row>
    <row r="323" spans="1:26" ht="15" customHeight="1" x14ac:dyDescent="0.2">
      <c r="A323" s="260"/>
      <c r="B323" s="260"/>
      <c r="C323" s="260"/>
      <c r="D323" s="260"/>
      <c r="E323" s="91">
        <v>8</v>
      </c>
      <c r="F323" s="91">
        <f t="shared" si="79"/>
        <v>166</v>
      </c>
      <c r="G323" s="92">
        <v>0</v>
      </c>
      <c r="H323" s="93">
        <f t="shared" si="84"/>
        <v>0</v>
      </c>
      <c r="I323" s="92">
        <v>0</v>
      </c>
      <c r="J323" s="93">
        <f t="shared" si="85"/>
        <v>0</v>
      </c>
      <c r="K323" s="92">
        <v>2</v>
      </c>
      <c r="L323" s="93">
        <f t="shared" si="86"/>
        <v>1.2048192771084338E-2</v>
      </c>
      <c r="M323" s="92">
        <v>22</v>
      </c>
      <c r="N323" s="93">
        <f t="shared" si="87"/>
        <v>0.13253012048192772</v>
      </c>
      <c r="O323" s="92">
        <v>142</v>
      </c>
      <c r="P323" s="93">
        <f t="shared" si="88"/>
        <v>0.85542168674698793</v>
      </c>
      <c r="Q323" s="94">
        <f t="shared" si="89"/>
        <v>0</v>
      </c>
      <c r="R323" s="95">
        <f t="shared" si="90"/>
        <v>0</v>
      </c>
      <c r="S323" s="94">
        <f t="shared" si="91"/>
        <v>166</v>
      </c>
      <c r="T323" s="95">
        <f t="shared" si="92"/>
        <v>1</v>
      </c>
      <c r="U323" s="138" t="str">
        <f>IF(F323='TK_HL-HK'!$C$58,"Đúng","Sai")</f>
        <v>Đúng</v>
      </c>
      <c r="V323" s="53"/>
      <c r="W323" s="53"/>
      <c r="X323" s="53"/>
      <c r="Y323" s="53"/>
      <c r="Z323" s="53"/>
    </row>
    <row r="324" spans="1:26" ht="15" customHeight="1" x14ac:dyDescent="0.2">
      <c r="A324" s="260"/>
      <c r="B324" s="260"/>
      <c r="C324" s="260"/>
      <c r="D324" s="260"/>
      <c r="E324" s="91">
        <v>9</v>
      </c>
      <c r="F324" s="91">
        <f t="shared" si="79"/>
        <v>108</v>
      </c>
      <c r="G324" s="92">
        <v>0</v>
      </c>
      <c r="H324" s="93">
        <f t="shared" si="84"/>
        <v>0</v>
      </c>
      <c r="I324" s="92">
        <v>0</v>
      </c>
      <c r="J324" s="93">
        <f t="shared" si="85"/>
        <v>0</v>
      </c>
      <c r="K324" s="92">
        <v>3</v>
      </c>
      <c r="L324" s="93">
        <f t="shared" si="86"/>
        <v>2.7777777777777776E-2</v>
      </c>
      <c r="M324" s="92">
        <v>38</v>
      </c>
      <c r="N324" s="93">
        <f t="shared" si="87"/>
        <v>0.35185185185185186</v>
      </c>
      <c r="O324" s="92">
        <v>67</v>
      </c>
      <c r="P324" s="93">
        <f t="shared" si="88"/>
        <v>0.62037037037037035</v>
      </c>
      <c r="Q324" s="94">
        <f t="shared" si="89"/>
        <v>0</v>
      </c>
      <c r="R324" s="95">
        <f t="shared" si="90"/>
        <v>0</v>
      </c>
      <c r="S324" s="94">
        <f t="shared" si="91"/>
        <v>108</v>
      </c>
      <c r="T324" s="95">
        <f t="shared" si="92"/>
        <v>1</v>
      </c>
      <c r="U324" s="138" t="str">
        <f>IF(F324='TK_HL-HK'!$C$59,"Đúng","Sai")</f>
        <v>Đúng</v>
      </c>
      <c r="V324" s="5"/>
      <c r="W324" s="5"/>
      <c r="X324" s="5"/>
      <c r="Y324" s="5"/>
      <c r="Z324" s="5"/>
    </row>
    <row r="325" spans="1:26" ht="15" customHeight="1" x14ac:dyDescent="0.2">
      <c r="A325" s="260"/>
      <c r="B325" s="260"/>
      <c r="C325" s="261"/>
      <c r="D325" s="261"/>
      <c r="E325" s="88" t="s">
        <v>66</v>
      </c>
      <c r="F325" s="88">
        <f t="shared" si="79"/>
        <v>637</v>
      </c>
      <c r="G325" s="89">
        <f>SUM(G321:G324)</f>
        <v>2</v>
      </c>
      <c r="H325" s="97">
        <f t="shared" si="84"/>
        <v>3.1397174254317113E-3</v>
      </c>
      <c r="I325" s="89">
        <f>SUM(I321:I324)</f>
        <v>6</v>
      </c>
      <c r="J325" s="97">
        <f t="shared" si="85"/>
        <v>9.4191522762951327E-3</v>
      </c>
      <c r="K325" s="89">
        <f>SUM(K321:K324)</f>
        <v>32</v>
      </c>
      <c r="L325" s="97">
        <f t="shared" si="86"/>
        <v>5.0235478806907381E-2</v>
      </c>
      <c r="M325" s="89">
        <f>SUM(M321:M324)</f>
        <v>183</v>
      </c>
      <c r="N325" s="97">
        <f t="shared" si="87"/>
        <v>0.28728414442700156</v>
      </c>
      <c r="O325" s="89">
        <f>SUM(O321:O324)</f>
        <v>414</v>
      </c>
      <c r="P325" s="96">
        <f t="shared" si="88"/>
        <v>0.64992150706436425</v>
      </c>
      <c r="Q325" s="89">
        <f t="shared" si="89"/>
        <v>8</v>
      </c>
      <c r="R325" s="97">
        <f t="shared" si="90"/>
        <v>1.2558869701726845E-2</v>
      </c>
      <c r="S325" s="89">
        <f t="shared" si="91"/>
        <v>629</v>
      </c>
      <c r="T325" s="97">
        <f t="shared" si="92"/>
        <v>0.98744113029827318</v>
      </c>
      <c r="U325" s="138" t="str">
        <f>IF(F325='TK_HL-HK'!$C$60,"Đúng","Sai")</f>
        <v>Đúng</v>
      </c>
      <c r="V325" s="5"/>
      <c r="W325" s="5"/>
      <c r="X325" s="5"/>
      <c r="Y325" s="5"/>
      <c r="Z325" s="5"/>
    </row>
    <row r="326" spans="1:26" ht="15" customHeight="1" x14ac:dyDescent="0.2">
      <c r="A326" s="260"/>
      <c r="B326" s="260"/>
      <c r="C326" s="262">
        <v>7</v>
      </c>
      <c r="D326" s="262" t="s">
        <v>70</v>
      </c>
      <c r="E326" s="91">
        <v>6</v>
      </c>
      <c r="F326" s="91">
        <f t="shared" si="79"/>
        <v>168</v>
      </c>
      <c r="G326" s="92">
        <v>4</v>
      </c>
      <c r="H326" s="93">
        <f t="shared" si="84"/>
        <v>2.3809523809523808E-2</v>
      </c>
      <c r="I326" s="92">
        <v>8</v>
      </c>
      <c r="J326" s="93">
        <f t="shared" si="85"/>
        <v>4.7619047619047616E-2</v>
      </c>
      <c r="K326" s="92">
        <v>27</v>
      </c>
      <c r="L326" s="93">
        <f t="shared" si="86"/>
        <v>0.16071428571428573</v>
      </c>
      <c r="M326" s="92">
        <v>33</v>
      </c>
      <c r="N326" s="93">
        <f t="shared" si="87"/>
        <v>0.19642857142857142</v>
      </c>
      <c r="O326" s="92">
        <v>96</v>
      </c>
      <c r="P326" s="93">
        <f t="shared" si="88"/>
        <v>0.5714285714285714</v>
      </c>
      <c r="Q326" s="94">
        <f t="shared" si="89"/>
        <v>12</v>
      </c>
      <c r="R326" s="95">
        <f t="shared" si="90"/>
        <v>7.1428571428571425E-2</v>
      </c>
      <c r="S326" s="94">
        <f t="shared" si="91"/>
        <v>156</v>
      </c>
      <c r="T326" s="95">
        <f t="shared" si="92"/>
        <v>0.9285714285714286</v>
      </c>
      <c r="U326" s="138" t="str">
        <f>IF(F326='TK_HL-HK'!$C$56,"Đúng","Sai")</f>
        <v>Đúng</v>
      </c>
      <c r="V326" s="5"/>
      <c r="W326" s="5"/>
      <c r="X326" s="5"/>
      <c r="Y326" s="5"/>
      <c r="Z326" s="5"/>
    </row>
    <row r="327" spans="1:26" ht="15" customHeight="1" x14ac:dyDescent="0.2">
      <c r="A327" s="260"/>
      <c r="B327" s="260"/>
      <c r="C327" s="260"/>
      <c r="D327" s="260"/>
      <c r="E327" s="91">
        <v>7</v>
      </c>
      <c r="F327" s="91">
        <f t="shared" si="79"/>
        <v>195</v>
      </c>
      <c r="G327" s="92">
        <v>1</v>
      </c>
      <c r="H327" s="93">
        <f t="shared" si="84"/>
        <v>5.1282051282051282E-3</v>
      </c>
      <c r="I327" s="92">
        <v>5</v>
      </c>
      <c r="J327" s="93">
        <f t="shared" si="85"/>
        <v>2.564102564102564E-2</v>
      </c>
      <c r="K327" s="92">
        <v>25</v>
      </c>
      <c r="L327" s="93">
        <f t="shared" si="86"/>
        <v>0.12820512820512819</v>
      </c>
      <c r="M327" s="92">
        <v>61</v>
      </c>
      <c r="N327" s="93">
        <f t="shared" si="87"/>
        <v>0.31282051282051282</v>
      </c>
      <c r="O327" s="92">
        <v>103</v>
      </c>
      <c r="P327" s="93">
        <f t="shared" si="88"/>
        <v>0.52820512820512822</v>
      </c>
      <c r="Q327" s="94">
        <f t="shared" si="89"/>
        <v>6</v>
      </c>
      <c r="R327" s="95">
        <f t="shared" si="90"/>
        <v>3.0769230769230771E-2</v>
      </c>
      <c r="S327" s="94">
        <f t="shared" si="91"/>
        <v>189</v>
      </c>
      <c r="T327" s="95">
        <f t="shared" si="92"/>
        <v>0.96923076923076923</v>
      </c>
      <c r="U327" s="138" t="str">
        <f>IF(F327='TK_HL-HK'!$C$57,"Đúng","Sai")</f>
        <v>Đúng</v>
      </c>
      <c r="V327" s="5"/>
      <c r="W327" s="5"/>
      <c r="X327" s="5"/>
      <c r="Y327" s="5"/>
      <c r="Z327" s="5"/>
    </row>
    <row r="328" spans="1:26" ht="15" customHeight="1" x14ac:dyDescent="0.2">
      <c r="A328" s="260"/>
      <c r="B328" s="260"/>
      <c r="C328" s="260"/>
      <c r="D328" s="260"/>
      <c r="E328" s="91">
        <v>8</v>
      </c>
      <c r="F328" s="91">
        <f t="shared" si="79"/>
        <v>166</v>
      </c>
      <c r="G328" s="92">
        <v>1</v>
      </c>
      <c r="H328" s="93">
        <f t="shared" si="84"/>
        <v>6.024096385542169E-3</v>
      </c>
      <c r="I328" s="92">
        <v>2</v>
      </c>
      <c r="J328" s="93">
        <f t="shared" si="85"/>
        <v>1.2048192771084338E-2</v>
      </c>
      <c r="K328" s="92">
        <v>14</v>
      </c>
      <c r="L328" s="93">
        <f t="shared" si="86"/>
        <v>8.4337349397590355E-2</v>
      </c>
      <c r="M328" s="92">
        <v>13</v>
      </c>
      <c r="N328" s="93">
        <f t="shared" si="87"/>
        <v>7.8313253012048195E-2</v>
      </c>
      <c r="O328" s="92">
        <v>136</v>
      </c>
      <c r="P328" s="93">
        <f t="shared" si="88"/>
        <v>0.81927710843373491</v>
      </c>
      <c r="Q328" s="94">
        <f t="shared" si="89"/>
        <v>3</v>
      </c>
      <c r="R328" s="95">
        <f t="shared" si="90"/>
        <v>1.8072289156626505E-2</v>
      </c>
      <c r="S328" s="94">
        <f t="shared" si="91"/>
        <v>163</v>
      </c>
      <c r="T328" s="95">
        <f t="shared" si="92"/>
        <v>0.98192771084337349</v>
      </c>
      <c r="U328" s="138" t="str">
        <f>IF(F328='TK_HL-HK'!$C$58,"Đúng","Sai")</f>
        <v>Đúng</v>
      </c>
      <c r="V328" s="5"/>
      <c r="W328" s="5"/>
      <c r="X328" s="5"/>
      <c r="Y328" s="5"/>
      <c r="Z328" s="5"/>
    </row>
    <row r="329" spans="1:26" ht="15" customHeight="1" x14ac:dyDescent="0.2">
      <c r="A329" s="260"/>
      <c r="B329" s="260"/>
      <c r="C329" s="260"/>
      <c r="D329" s="260"/>
      <c r="E329" s="91">
        <v>9</v>
      </c>
      <c r="F329" s="91">
        <f t="shared" si="79"/>
        <v>108</v>
      </c>
      <c r="G329" s="92">
        <v>2</v>
      </c>
      <c r="H329" s="93">
        <f t="shared" si="84"/>
        <v>1.8518518518518517E-2</v>
      </c>
      <c r="I329" s="92">
        <v>7</v>
      </c>
      <c r="J329" s="93">
        <f t="shared" si="85"/>
        <v>6.4814814814814811E-2</v>
      </c>
      <c r="K329" s="92">
        <v>9</v>
      </c>
      <c r="L329" s="93">
        <f t="shared" si="86"/>
        <v>8.3333333333333329E-2</v>
      </c>
      <c r="M329" s="92">
        <v>16</v>
      </c>
      <c r="N329" s="93">
        <f t="shared" si="87"/>
        <v>0.14814814814814814</v>
      </c>
      <c r="O329" s="92">
        <v>74</v>
      </c>
      <c r="P329" s="93">
        <f t="shared" si="88"/>
        <v>0.68518518518518523</v>
      </c>
      <c r="Q329" s="94">
        <f t="shared" si="89"/>
        <v>9</v>
      </c>
      <c r="R329" s="95">
        <f t="shared" si="90"/>
        <v>8.3333333333333329E-2</v>
      </c>
      <c r="S329" s="94">
        <f t="shared" si="91"/>
        <v>99</v>
      </c>
      <c r="T329" s="95">
        <f t="shared" si="92"/>
        <v>0.91666666666666663</v>
      </c>
      <c r="U329" s="138" t="str">
        <f>IF(F329='TK_HL-HK'!$C$59,"Đúng","Sai")</f>
        <v>Đúng</v>
      </c>
      <c r="V329" s="5"/>
      <c r="W329" s="5"/>
      <c r="X329" s="5"/>
      <c r="Y329" s="5"/>
      <c r="Z329" s="5"/>
    </row>
    <row r="330" spans="1:26" ht="15" customHeight="1" x14ac:dyDescent="0.2">
      <c r="A330" s="260"/>
      <c r="B330" s="260"/>
      <c r="C330" s="261"/>
      <c r="D330" s="261"/>
      <c r="E330" s="88" t="s">
        <v>66</v>
      </c>
      <c r="F330" s="88">
        <f t="shared" si="79"/>
        <v>637</v>
      </c>
      <c r="G330" s="89">
        <f>SUM(G326:G329)</f>
        <v>8</v>
      </c>
      <c r="H330" s="97">
        <f t="shared" si="84"/>
        <v>1.2558869701726845E-2</v>
      </c>
      <c r="I330" s="89">
        <f>SUM(I326:I329)</f>
        <v>22</v>
      </c>
      <c r="J330" s="97">
        <f t="shared" si="85"/>
        <v>3.453689167974882E-2</v>
      </c>
      <c r="K330" s="89">
        <f>SUM(K326:K329)</f>
        <v>75</v>
      </c>
      <c r="L330" s="97">
        <f t="shared" si="86"/>
        <v>0.11773940345368916</v>
      </c>
      <c r="M330" s="89">
        <f>SUM(M326:M329)</f>
        <v>123</v>
      </c>
      <c r="N330" s="97">
        <f t="shared" si="87"/>
        <v>0.19309262166405022</v>
      </c>
      <c r="O330" s="89">
        <f>SUM(O326:O329)</f>
        <v>409</v>
      </c>
      <c r="P330" s="96">
        <f t="shared" si="88"/>
        <v>0.64207221350078492</v>
      </c>
      <c r="Q330" s="89">
        <f>SUM(Q328:Q329)</f>
        <v>12</v>
      </c>
      <c r="R330" s="97">
        <f t="shared" si="90"/>
        <v>1.8838304552590265E-2</v>
      </c>
      <c r="S330" s="89">
        <f>SUM(S328:S329)</f>
        <v>262</v>
      </c>
      <c r="T330" s="97">
        <f t="shared" si="92"/>
        <v>0.41130298273155413</v>
      </c>
      <c r="U330" s="138" t="str">
        <f>IF(F330='TK_HL-HK'!$C$60,"Đúng","Sai")</f>
        <v>Đúng</v>
      </c>
      <c r="V330" s="5"/>
      <c r="W330" s="5"/>
      <c r="X330" s="5"/>
      <c r="Y330" s="5"/>
      <c r="Z330" s="5"/>
    </row>
    <row r="331" spans="1:26" ht="15" customHeight="1" x14ac:dyDescent="0.2">
      <c r="A331" s="260"/>
      <c r="B331" s="260"/>
      <c r="C331" s="262">
        <v>8</v>
      </c>
      <c r="D331" s="259" t="s">
        <v>71</v>
      </c>
      <c r="E331" s="91">
        <v>6</v>
      </c>
      <c r="F331" s="91">
        <f t="shared" si="79"/>
        <v>168</v>
      </c>
      <c r="G331" s="92">
        <v>19</v>
      </c>
      <c r="H331" s="93">
        <f t="shared" si="84"/>
        <v>0.1130952380952381</v>
      </c>
      <c r="I331" s="92">
        <v>30</v>
      </c>
      <c r="J331" s="93">
        <f t="shared" si="85"/>
        <v>0.17857142857142858</v>
      </c>
      <c r="K331" s="92">
        <v>27</v>
      </c>
      <c r="L331" s="93">
        <f t="shared" si="86"/>
        <v>0.16071428571428573</v>
      </c>
      <c r="M331" s="92">
        <v>26</v>
      </c>
      <c r="N331" s="93">
        <f t="shared" si="87"/>
        <v>0.15476190476190477</v>
      </c>
      <c r="O331" s="92">
        <v>66</v>
      </c>
      <c r="P331" s="93">
        <f t="shared" si="88"/>
        <v>0.39285714285714285</v>
      </c>
      <c r="Q331" s="94">
        <f t="shared" ref="Q331:Q349" si="93">G331+I331</f>
        <v>49</v>
      </c>
      <c r="R331" s="95">
        <f t="shared" si="90"/>
        <v>0.29166666666666669</v>
      </c>
      <c r="S331" s="94">
        <f t="shared" ref="S331:S349" si="94">K331+M331+O331</f>
        <v>119</v>
      </c>
      <c r="T331" s="95">
        <f t="shared" si="92"/>
        <v>0.70833333333333337</v>
      </c>
      <c r="U331" s="138" t="str">
        <f>IF(F331='TK_HL-HK'!$C$56,"Đúng","Sai")</f>
        <v>Đúng</v>
      </c>
      <c r="V331" s="5"/>
      <c r="W331" s="5"/>
      <c r="X331" s="5"/>
      <c r="Y331" s="5"/>
      <c r="Z331" s="5"/>
    </row>
    <row r="332" spans="1:26" ht="15" customHeight="1" x14ac:dyDescent="0.2">
      <c r="A332" s="260"/>
      <c r="B332" s="260"/>
      <c r="C332" s="260"/>
      <c r="D332" s="260"/>
      <c r="E332" s="91">
        <v>7</v>
      </c>
      <c r="F332" s="91">
        <f t="shared" si="79"/>
        <v>195</v>
      </c>
      <c r="G332" s="92">
        <v>7</v>
      </c>
      <c r="H332" s="93">
        <f t="shared" si="84"/>
        <v>3.5897435897435895E-2</v>
      </c>
      <c r="I332" s="92">
        <v>12</v>
      </c>
      <c r="J332" s="93">
        <f t="shared" si="85"/>
        <v>6.1538461538461542E-2</v>
      </c>
      <c r="K332" s="92">
        <v>23</v>
      </c>
      <c r="L332" s="93">
        <f t="shared" si="86"/>
        <v>0.11794871794871795</v>
      </c>
      <c r="M332" s="92">
        <v>35</v>
      </c>
      <c r="N332" s="93">
        <f t="shared" si="87"/>
        <v>0.17948717948717949</v>
      </c>
      <c r="O332" s="92">
        <v>118</v>
      </c>
      <c r="P332" s="93">
        <f t="shared" si="88"/>
        <v>0.60512820512820509</v>
      </c>
      <c r="Q332" s="94">
        <f t="shared" si="93"/>
        <v>19</v>
      </c>
      <c r="R332" s="95">
        <f t="shared" si="90"/>
        <v>9.7435897435897437E-2</v>
      </c>
      <c r="S332" s="94">
        <f t="shared" si="94"/>
        <v>176</v>
      </c>
      <c r="T332" s="95">
        <f t="shared" si="92"/>
        <v>0.90256410256410258</v>
      </c>
      <c r="U332" s="138" t="str">
        <f>IF(F332='TK_HL-HK'!$C$57,"Đúng","Sai")</f>
        <v>Đúng</v>
      </c>
      <c r="V332" s="5"/>
      <c r="W332" s="5"/>
      <c r="X332" s="5"/>
      <c r="Y332" s="5"/>
      <c r="Z332" s="5"/>
    </row>
    <row r="333" spans="1:26" ht="15" customHeight="1" x14ac:dyDescent="0.2">
      <c r="A333" s="260"/>
      <c r="B333" s="260"/>
      <c r="C333" s="260"/>
      <c r="D333" s="260"/>
      <c r="E333" s="91">
        <v>8</v>
      </c>
      <c r="F333" s="91">
        <f t="shared" si="79"/>
        <v>166</v>
      </c>
      <c r="G333" s="92">
        <v>3</v>
      </c>
      <c r="H333" s="93">
        <f t="shared" si="84"/>
        <v>1.8072289156626505E-2</v>
      </c>
      <c r="I333" s="92">
        <v>14</v>
      </c>
      <c r="J333" s="93">
        <f t="shared" si="85"/>
        <v>8.4337349397590355E-2</v>
      </c>
      <c r="K333" s="92">
        <v>33</v>
      </c>
      <c r="L333" s="93">
        <f t="shared" si="86"/>
        <v>0.19879518072289157</v>
      </c>
      <c r="M333" s="92">
        <v>45</v>
      </c>
      <c r="N333" s="93">
        <f t="shared" si="87"/>
        <v>0.27108433734939757</v>
      </c>
      <c r="O333" s="92">
        <v>71</v>
      </c>
      <c r="P333" s="93">
        <f t="shared" si="88"/>
        <v>0.42771084337349397</v>
      </c>
      <c r="Q333" s="94">
        <f t="shared" si="93"/>
        <v>17</v>
      </c>
      <c r="R333" s="95">
        <f t="shared" si="90"/>
        <v>0.10240963855421686</v>
      </c>
      <c r="S333" s="94">
        <f t="shared" si="94"/>
        <v>149</v>
      </c>
      <c r="T333" s="95">
        <f t="shared" si="92"/>
        <v>0.89759036144578308</v>
      </c>
      <c r="U333" s="138" t="str">
        <f>IF(F333='TK_HL-HK'!$C$58,"Đúng","Sai")</f>
        <v>Đúng</v>
      </c>
      <c r="V333" s="5"/>
      <c r="W333" s="5"/>
      <c r="X333" s="5"/>
      <c r="Y333" s="5"/>
      <c r="Z333" s="5"/>
    </row>
    <row r="334" spans="1:26" ht="15" customHeight="1" x14ac:dyDescent="0.2">
      <c r="A334" s="260"/>
      <c r="B334" s="260"/>
      <c r="C334" s="260"/>
      <c r="D334" s="260"/>
      <c r="E334" s="91">
        <v>9</v>
      </c>
      <c r="F334" s="91">
        <f t="shared" si="79"/>
        <v>108</v>
      </c>
      <c r="G334" s="92">
        <v>0</v>
      </c>
      <c r="H334" s="93">
        <f t="shared" si="84"/>
        <v>0</v>
      </c>
      <c r="I334" s="92">
        <v>0</v>
      </c>
      <c r="J334" s="93">
        <f t="shared" si="85"/>
        <v>0</v>
      </c>
      <c r="K334" s="92">
        <v>7</v>
      </c>
      <c r="L334" s="93">
        <f t="shared" si="86"/>
        <v>6.4814814814814811E-2</v>
      </c>
      <c r="M334" s="92">
        <v>19</v>
      </c>
      <c r="N334" s="93">
        <f t="shared" si="87"/>
        <v>0.17592592592592593</v>
      </c>
      <c r="O334" s="92">
        <v>82</v>
      </c>
      <c r="P334" s="93">
        <f t="shared" si="88"/>
        <v>0.7592592592592593</v>
      </c>
      <c r="Q334" s="94">
        <f t="shared" si="93"/>
        <v>0</v>
      </c>
      <c r="R334" s="95">
        <f t="shared" si="90"/>
        <v>0</v>
      </c>
      <c r="S334" s="94">
        <f t="shared" si="94"/>
        <v>108</v>
      </c>
      <c r="T334" s="95">
        <f t="shared" si="92"/>
        <v>1</v>
      </c>
      <c r="U334" s="138" t="str">
        <f>IF(F334='TK_HL-HK'!$C$59,"Đúng","Sai")</f>
        <v>Đúng</v>
      </c>
      <c r="V334" s="5"/>
      <c r="W334" s="5"/>
      <c r="X334" s="5"/>
      <c r="Y334" s="5"/>
      <c r="Z334" s="5"/>
    </row>
    <row r="335" spans="1:26" ht="15" customHeight="1" x14ac:dyDescent="0.2">
      <c r="A335" s="261"/>
      <c r="B335" s="261"/>
      <c r="C335" s="261"/>
      <c r="D335" s="261"/>
      <c r="E335" s="88" t="s">
        <v>66</v>
      </c>
      <c r="F335" s="88">
        <f t="shared" si="79"/>
        <v>637</v>
      </c>
      <c r="G335" s="89">
        <f>SUM(G331:G334)</f>
        <v>29</v>
      </c>
      <c r="H335" s="97">
        <f t="shared" si="84"/>
        <v>4.5525902668759811E-2</v>
      </c>
      <c r="I335" s="89">
        <f>SUM(I331:I334)</f>
        <v>56</v>
      </c>
      <c r="J335" s="97">
        <f t="shared" si="85"/>
        <v>8.7912087912087919E-2</v>
      </c>
      <c r="K335" s="89">
        <f>SUM(K331:K334)</f>
        <v>90</v>
      </c>
      <c r="L335" s="97">
        <f t="shared" si="86"/>
        <v>0.14128728414442701</v>
      </c>
      <c r="M335" s="89">
        <f>SUM(M331:M334)</f>
        <v>125</v>
      </c>
      <c r="N335" s="97">
        <f t="shared" si="87"/>
        <v>0.19623233908948196</v>
      </c>
      <c r="O335" s="89">
        <f>SUM(O331:O334)</f>
        <v>337</v>
      </c>
      <c r="P335" s="96">
        <f t="shared" si="88"/>
        <v>0.52904238618524335</v>
      </c>
      <c r="Q335" s="89">
        <f t="shared" si="93"/>
        <v>85</v>
      </c>
      <c r="R335" s="97">
        <f t="shared" si="90"/>
        <v>0.13343799058084774</v>
      </c>
      <c r="S335" s="89">
        <f t="shared" si="94"/>
        <v>552</v>
      </c>
      <c r="T335" s="97">
        <f t="shared" si="92"/>
        <v>0.86656200941915229</v>
      </c>
      <c r="U335" s="138" t="str">
        <f>IF(F335='TK_HL-HK'!$C$60,"Đúng","Sai")</f>
        <v>Đúng</v>
      </c>
      <c r="V335" s="5"/>
      <c r="W335" s="5"/>
      <c r="X335" s="5"/>
      <c r="Y335" s="5"/>
      <c r="Z335" s="5"/>
    </row>
    <row r="336" spans="1:26" ht="15" customHeight="1" x14ac:dyDescent="0.2">
      <c r="A336" s="263">
        <v>12</v>
      </c>
      <c r="B336" s="264" t="s">
        <v>38</v>
      </c>
      <c r="C336" s="262">
        <v>1</v>
      </c>
      <c r="D336" s="259" t="s">
        <v>65</v>
      </c>
      <c r="E336" s="91">
        <v>6</v>
      </c>
      <c r="F336" s="91">
        <f t="shared" ref="F336:F378" si="95">G336+I336+K336+M336+O336</f>
        <v>149</v>
      </c>
      <c r="G336" s="92">
        <v>2</v>
      </c>
      <c r="H336" s="93">
        <f t="shared" si="84"/>
        <v>1.3422818791946308E-2</v>
      </c>
      <c r="I336" s="92">
        <v>16</v>
      </c>
      <c r="J336" s="93">
        <f t="shared" si="85"/>
        <v>0.10738255033557047</v>
      </c>
      <c r="K336" s="92">
        <v>39</v>
      </c>
      <c r="L336" s="93">
        <f t="shared" si="86"/>
        <v>0.26174496644295303</v>
      </c>
      <c r="M336" s="92">
        <v>39</v>
      </c>
      <c r="N336" s="93">
        <f t="shared" si="87"/>
        <v>0.26174496644295303</v>
      </c>
      <c r="O336" s="92">
        <v>53</v>
      </c>
      <c r="P336" s="93">
        <f t="shared" si="88"/>
        <v>0.35570469798657717</v>
      </c>
      <c r="Q336" s="94">
        <f t="shared" si="93"/>
        <v>18</v>
      </c>
      <c r="R336" s="95">
        <f t="shared" si="90"/>
        <v>0.12080536912751678</v>
      </c>
      <c r="S336" s="94">
        <f t="shared" si="94"/>
        <v>131</v>
      </c>
      <c r="T336" s="95">
        <f t="shared" si="92"/>
        <v>0.87919463087248317</v>
      </c>
      <c r="U336" s="138" t="str">
        <f>IF(F336='TK_HL-HK'!$C$61,"Đúng","Sai")</f>
        <v>Đúng</v>
      </c>
      <c r="V336" s="5"/>
      <c r="W336" s="5"/>
      <c r="X336" s="5"/>
      <c r="Y336" s="5"/>
      <c r="Z336" s="5"/>
    </row>
    <row r="337" spans="1:26" ht="15" customHeight="1" x14ac:dyDescent="0.2">
      <c r="A337" s="260"/>
      <c r="B337" s="260"/>
      <c r="C337" s="260"/>
      <c r="D337" s="260"/>
      <c r="E337" s="91">
        <v>7</v>
      </c>
      <c r="F337" s="91">
        <f t="shared" si="95"/>
        <v>172</v>
      </c>
      <c r="G337" s="92">
        <v>10</v>
      </c>
      <c r="H337" s="93">
        <f t="shared" si="84"/>
        <v>5.8139534883720929E-2</v>
      </c>
      <c r="I337" s="92">
        <v>11</v>
      </c>
      <c r="J337" s="93">
        <f t="shared" si="85"/>
        <v>6.3953488372093026E-2</v>
      </c>
      <c r="K337" s="92">
        <v>35</v>
      </c>
      <c r="L337" s="93">
        <f t="shared" si="86"/>
        <v>0.20348837209302326</v>
      </c>
      <c r="M337" s="92">
        <v>39</v>
      </c>
      <c r="N337" s="93">
        <f t="shared" si="87"/>
        <v>0.22674418604651161</v>
      </c>
      <c r="O337" s="92">
        <v>77</v>
      </c>
      <c r="P337" s="93">
        <f t="shared" si="88"/>
        <v>0.44767441860465118</v>
      </c>
      <c r="Q337" s="94">
        <f t="shared" si="93"/>
        <v>21</v>
      </c>
      <c r="R337" s="95">
        <f t="shared" si="90"/>
        <v>0.12209302325581395</v>
      </c>
      <c r="S337" s="94">
        <f t="shared" si="94"/>
        <v>151</v>
      </c>
      <c r="T337" s="95">
        <f t="shared" si="92"/>
        <v>0.87790697674418605</v>
      </c>
      <c r="U337" s="138" t="str">
        <f>IF(F337='TK_HL-HK'!$C$62,"Đúng","Sai")</f>
        <v>Đúng</v>
      </c>
      <c r="V337" s="5"/>
      <c r="W337" s="5"/>
      <c r="X337" s="5"/>
      <c r="Y337" s="5"/>
      <c r="Z337" s="5"/>
    </row>
    <row r="338" spans="1:26" ht="15" customHeight="1" x14ac:dyDescent="0.2">
      <c r="A338" s="260"/>
      <c r="B338" s="260"/>
      <c r="C338" s="260"/>
      <c r="D338" s="260"/>
      <c r="E338" s="91">
        <v>8</v>
      </c>
      <c r="F338" s="91">
        <f t="shared" si="95"/>
        <v>124</v>
      </c>
      <c r="G338" s="92">
        <v>4</v>
      </c>
      <c r="H338" s="93">
        <f t="shared" si="84"/>
        <v>3.2258064516129031E-2</v>
      </c>
      <c r="I338" s="92">
        <v>10</v>
      </c>
      <c r="J338" s="93">
        <f t="shared" si="85"/>
        <v>8.0645161290322578E-2</v>
      </c>
      <c r="K338" s="92">
        <v>24</v>
      </c>
      <c r="L338" s="93">
        <f t="shared" si="86"/>
        <v>0.19354838709677419</v>
      </c>
      <c r="M338" s="92">
        <v>22</v>
      </c>
      <c r="N338" s="93">
        <f t="shared" si="87"/>
        <v>0.17741935483870969</v>
      </c>
      <c r="O338" s="92">
        <v>64</v>
      </c>
      <c r="P338" s="93">
        <f t="shared" si="88"/>
        <v>0.5161290322580645</v>
      </c>
      <c r="Q338" s="94">
        <f t="shared" si="93"/>
        <v>14</v>
      </c>
      <c r="R338" s="95">
        <f t="shared" si="90"/>
        <v>0.11290322580645161</v>
      </c>
      <c r="S338" s="94">
        <f t="shared" si="94"/>
        <v>110</v>
      </c>
      <c r="T338" s="95">
        <f t="shared" si="92"/>
        <v>0.88709677419354838</v>
      </c>
      <c r="U338" s="138" t="str">
        <f>IF(F338='TK_HL-HK'!$C$63,"Đúng","Sai")</f>
        <v>Đúng</v>
      </c>
      <c r="V338" s="5"/>
      <c r="W338" s="5"/>
      <c r="X338" s="5"/>
      <c r="Y338" s="5"/>
      <c r="Z338" s="5"/>
    </row>
    <row r="339" spans="1:26" ht="15" customHeight="1" x14ac:dyDescent="0.2">
      <c r="A339" s="260"/>
      <c r="B339" s="260"/>
      <c r="C339" s="260"/>
      <c r="D339" s="260"/>
      <c r="E339" s="91">
        <v>9</v>
      </c>
      <c r="F339" s="91">
        <f t="shared" si="95"/>
        <v>95</v>
      </c>
      <c r="G339" s="92">
        <v>2</v>
      </c>
      <c r="H339" s="93">
        <f t="shared" si="84"/>
        <v>2.1052631578947368E-2</v>
      </c>
      <c r="I339" s="92">
        <v>3</v>
      </c>
      <c r="J339" s="93">
        <f t="shared" si="85"/>
        <v>3.1578947368421054E-2</v>
      </c>
      <c r="K339" s="92">
        <v>11</v>
      </c>
      <c r="L339" s="93">
        <f t="shared" si="86"/>
        <v>0.11578947368421053</v>
      </c>
      <c r="M339" s="92">
        <v>22</v>
      </c>
      <c r="N339" s="93">
        <f t="shared" si="87"/>
        <v>0.23157894736842105</v>
      </c>
      <c r="O339" s="92">
        <v>57</v>
      </c>
      <c r="P339" s="93">
        <f t="shared" si="88"/>
        <v>0.6</v>
      </c>
      <c r="Q339" s="94">
        <f t="shared" si="93"/>
        <v>5</v>
      </c>
      <c r="R339" s="95">
        <f t="shared" si="90"/>
        <v>5.2631578947368418E-2</v>
      </c>
      <c r="S339" s="94">
        <f t="shared" si="94"/>
        <v>90</v>
      </c>
      <c r="T339" s="95">
        <f t="shared" si="92"/>
        <v>0.94736842105263153</v>
      </c>
      <c r="U339" s="138" t="str">
        <f>IF(F339='TK_HL-HK'!$C$64,"Đúng","Sai")</f>
        <v>Đúng</v>
      </c>
      <c r="V339" s="5"/>
      <c r="W339" s="5"/>
      <c r="X339" s="5"/>
      <c r="Y339" s="5"/>
      <c r="Z339" s="5"/>
    </row>
    <row r="340" spans="1:26" ht="15" customHeight="1" x14ac:dyDescent="0.2">
      <c r="A340" s="260"/>
      <c r="B340" s="260"/>
      <c r="C340" s="261"/>
      <c r="D340" s="261"/>
      <c r="E340" s="88" t="s">
        <v>66</v>
      </c>
      <c r="F340" s="88">
        <f t="shared" si="95"/>
        <v>540</v>
      </c>
      <c r="G340" s="89">
        <f>SUM(G336:G339)</f>
        <v>18</v>
      </c>
      <c r="H340" s="96">
        <f t="shared" si="84"/>
        <v>3.3333333333333333E-2</v>
      </c>
      <c r="I340" s="89">
        <f>SUM(I336:I339)</f>
        <v>40</v>
      </c>
      <c r="J340" s="96">
        <f t="shared" si="85"/>
        <v>7.407407407407407E-2</v>
      </c>
      <c r="K340" s="89">
        <f>SUM(K336:K339)</f>
        <v>109</v>
      </c>
      <c r="L340" s="96">
        <f t="shared" si="86"/>
        <v>0.20185185185185187</v>
      </c>
      <c r="M340" s="89">
        <f>SUM(M336:M339)</f>
        <v>122</v>
      </c>
      <c r="N340" s="96">
        <f t="shared" si="87"/>
        <v>0.22592592592592592</v>
      </c>
      <c r="O340" s="89">
        <f>SUM(O336:O339)</f>
        <v>251</v>
      </c>
      <c r="P340" s="96">
        <f t="shared" si="88"/>
        <v>0.46481481481481479</v>
      </c>
      <c r="Q340" s="89">
        <f t="shared" si="93"/>
        <v>58</v>
      </c>
      <c r="R340" s="97">
        <f t="shared" si="90"/>
        <v>0.10740740740740741</v>
      </c>
      <c r="S340" s="89">
        <f t="shared" si="94"/>
        <v>482</v>
      </c>
      <c r="T340" s="97">
        <f t="shared" si="92"/>
        <v>0.8925925925925926</v>
      </c>
      <c r="U340" s="138" t="str">
        <f>IF(F340='TK_HL-HK'!$C$65,"Đúng","Sai")</f>
        <v>Đúng</v>
      </c>
      <c r="V340" s="5"/>
      <c r="W340" s="5"/>
      <c r="X340" s="5"/>
      <c r="Y340" s="5"/>
      <c r="Z340" s="5"/>
    </row>
    <row r="341" spans="1:26" ht="15" customHeight="1" x14ac:dyDescent="0.2">
      <c r="A341" s="260"/>
      <c r="B341" s="260"/>
      <c r="C341" s="262">
        <v>2</v>
      </c>
      <c r="D341" s="259" t="s">
        <v>67</v>
      </c>
      <c r="E341" s="91">
        <v>6</v>
      </c>
      <c r="F341" s="91">
        <f t="shared" si="95"/>
        <v>149</v>
      </c>
      <c r="G341" s="92">
        <v>2</v>
      </c>
      <c r="H341" s="93">
        <f t="shared" si="84"/>
        <v>1.3422818791946308E-2</v>
      </c>
      <c r="I341" s="92">
        <v>3</v>
      </c>
      <c r="J341" s="93">
        <f t="shared" si="85"/>
        <v>2.0134228187919462E-2</v>
      </c>
      <c r="K341" s="92">
        <v>12</v>
      </c>
      <c r="L341" s="93">
        <f t="shared" si="86"/>
        <v>8.0536912751677847E-2</v>
      </c>
      <c r="M341" s="92">
        <v>26</v>
      </c>
      <c r="N341" s="93">
        <f t="shared" si="87"/>
        <v>0.17449664429530201</v>
      </c>
      <c r="O341" s="92">
        <v>106</v>
      </c>
      <c r="P341" s="93">
        <f t="shared" si="88"/>
        <v>0.71140939597315433</v>
      </c>
      <c r="Q341" s="94">
        <f t="shared" si="93"/>
        <v>5</v>
      </c>
      <c r="R341" s="95">
        <f t="shared" si="90"/>
        <v>3.3557046979865772E-2</v>
      </c>
      <c r="S341" s="94">
        <f t="shared" si="94"/>
        <v>144</v>
      </c>
      <c r="T341" s="95">
        <f t="shared" si="92"/>
        <v>0.96644295302013428</v>
      </c>
      <c r="U341" s="138" t="str">
        <f>IF(F341='TK_HL-HK'!$C$61,"Đúng","Sai")</f>
        <v>Đúng</v>
      </c>
      <c r="V341" s="5"/>
      <c r="W341" s="5"/>
      <c r="X341" s="5"/>
      <c r="Y341" s="5"/>
      <c r="Z341" s="5"/>
    </row>
    <row r="342" spans="1:26" ht="15" customHeight="1" x14ac:dyDescent="0.2">
      <c r="A342" s="260"/>
      <c r="B342" s="260"/>
      <c r="C342" s="260"/>
      <c r="D342" s="260"/>
      <c r="E342" s="91">
        <v>7</v>
      </c>
      <c r="F342" s="91">
        <f t="shared" si="95"/>
        <v>172</v>
      </c>
      <c r="G342" s="92">
        <v>11</v>
      </c>
      <c r="H342" s="93">
        <f t="shared" si="84"/>
        <v>6.3953488372093026E-2</v>
      </c>
      <c r="I342" s="92">
        <v>19</v>
      </c>
      <c r="J342" s="93">
        <f t="shared" si="85"/>
        <v>0.11046511627906977</v>
      </c>
      <c r="K342" s="92">
        <v>29</v>
      </c>
      <c r="L342" s="93">
        <f t="shared" si="86"/>
        <v>0.16860465116279069</v>
      </c>
      <c r="M342" s="92">
        <v>25</v>
      </c>
      <c r="N342" s="93">
        <f t="shared" si="87"/>
        <v>0.14534883720930233</v>
      </c>
      <c r="O342" s="92">
        <v>88</v>
      </c>
      <c r="P342" s="93">
        <f t="shared" si="88"/>
        <v>0.51162790697674421</v>
      </c>
      <c r="Q342" s="94">
        <f t="shared" si="93"/>
        <v>30</v>
      </c>
      <c r="R342" s="95">
        <f t="shared" si="90"/>
        <v>0.1744186046511628</v>
      </c>
      <c r="S342" s="94">
        <f t="shared" si="94"/>
        <v>142</v>
      </c>
      <c r="T342" s="95">
        <f t="shared" si="92"/>
        <v>0.82558139534883723</v>
      </c>
      <c r="U342" s="138" t="str">
        <f>IF(F342='TK_HL-HK'!$C$62,"Đúng","Sai")</f>
        <v>Đúng</v>
      </c>
      <c r="V342" s="5"/>
      <c r="W342" s="5"/>
      <c r="X342" s="5"/>
      <c r="Y342" s="5"/>
      <c r="Z342" s="5"/>
    </row>
    <row r="343" spans="1:26" ht="15" customHeight="1" x14ac:dyDescent="0.2">
      <c r="A343" s="260"/>
      <c r="B343" s="260"/>
      <c r="C343" s="260"/>
      <c r="D343" s="260"/>
      <c r="E343" s="91">
        <v>8</v>
      </c>
      <c r="F343" s="91">
        <f t="shared" si="95"/>
        <v>124</v>
      </c>
      <c r="G343" s="92">
        <v>5</v>
      </c>
      <c r="H343" s="93">
        <f t="shared" si="84"/>
        <v>4.0322580645161289E-2</v>
      </c>
      <c r="I343" s="92">
        <v>7</v>
      </c>
      <c r="J343" s="93">
        <f t="shared" si="85"/>
        <v>5.6451612903225805E-2</v>
      </c>
      <c r="K343" s="92">
        <v>14</v>
      </c>
      <c r="L343" s="93">
        <f t="shared" si="86"/>
        <v>0.11290322580645161</v>
      </c>
      <c r="M343" s="92">
        <v>19</v>
      </c>
      <c r="N343" s="93">
        <f t="shared" si="87"/>
        <v>0.15322580645161291</v>
      </c>
      <c r="O343" s="92">
        <v>79</v>
      </c>
      <c r="P343" s="93">
        <f t="shared" si="88"/>
        <v>0.63709677419354838</v>
      </c>
      <c r="Q343" s="94">
        <f t="shared" si="93"/>
        <v>12</v>
      </c>
      <c r="R343" s="95">
        <f t="shared" si="90"/>
        <v>9.6774193548387094E-2</v>
      </c>
      <c r="S343" s="94">
        <f t="shared" si="94"/>
        <v>112</v>
      </c>
      <c r="T343" s="95">
        <f t="shared" si="92"/>
        <v>0.90322580645161288</v>
      </c>
      <c r="U343" s="138" t="str">
        <f>IF(F343='TK_HL-HK'!$C$63,"Đúng","Sai")</f>
        <v>Đúng</v>
      </c>
      <c r="V343" s="5"/>
      <c r="W343" s="5"/>
      <c r="X343" s="5"/>
      <c r="Y343" s="5"/>
      <c r="Z343" s="5"/>
    </row>
    <row r="344" spans="1:26" ht="15" customHeight="1" x14ac:dyDescent="0.2">
      <c r="A344" s="260"/>
      <c r="B344" s="260"/>
      <c r="C344" s="260"/>
      <c r="D344" s="260"/>
      <c r="E344" s="91">
        <v>9</v>
      </c>
      <c r="F344" s="91">
        <f t="shared" si="95"/>
        <v>95</v>
      </c>
      <c r="G344" s="92">
        <v>2</v>
      </c>
      <c r="H344" s="93">
        <f t="shared" si="84"/>
        <v>2.1052631578947368E-2</v>
      </c>
      <c r="I344" s="92">
        <v>3</v>
      </c>
      <c r="J344" s="93">
        <f t="shared" si="85"/>
        <v>3.1578947368421054E-2</v>
      </c>
      <c r="K344" s="92">
        <v>10</v>
      </c>
      <c r="L344" s="93">
        <f t="shared" si="86"/>
        <v>0.10526315789473684</v>
      </c>
      <c r="M344" s="92">
        <v>15</v>
      </c>
      <c r="N344" s="93">
        <f t="shared" si="87"/>
        <v>0.15789473684210525</v>
      </c>
      <c r="O344" s="92">
        <v>65</v>
      </c>
      <c r="P344" s="93">
        <f t="shared" si="88"/>
        <v>0.68421052631578949</v>
      </c>
      <c r="Q344" s="94">
        <f t="shared" si="93"/>
        <v>5</v>
      </c>
      <c r="R344" s="95">
        <f t="shared" si="90"/>
        <v>5.2631578947368418E-2</v>
      </c>
      <c r="S344" s="94">
        <f t="shared" si="94"/>
        <v>90</v>
      </c>
      <c r="T344" s="95">
        <f t="shared" si="92"/>
        <v>0.94736842105263153</v>
      </c>
      <c r="U344" s="138" t="str">
        <f>IF(F344='TK_HL-HK'!$C$64,"Đúng","Sai")</f>
        <v>Đúng</v>
      </c>
      <c r="V344" s="5"/>
      <c r="W344" s="5"/>
      <c r="X344" s="5"/>
      <c r="Y344" s="5"/>
      <c r="Z344" s="5"/>
    </row>
    <row r="345" spans="1:26" ht="15" customHeight="1" x14ac:dyDescent="0.2">
      <c r="A345" s="260"/>
      <c r="B345" s="260"/>
      <c r="C345" s="261"/>
      <c r="D345" s="261"/>
      <c r="E345" s="88" t="s">
        <v>66</v>
      </c>
      <c r="F345" s="88">
        <f t="shared" si="95"/>
        <v>540</v>
      </c>
      <c r="G345" s="89">
        <f>SUM(G341:G344)</f>
        <v>20</v>
      </c>
      <c r="H345" s="97">
        <f t="shared" si="84"/>
        <v>3.7037037037037035E-2</v>
      </c>
      <c r="I345" s="89">
        <f>SUM(I341:I344)</f>
        <v>32</v>
      </c>
      <c r="J345" s="97">
        <f t="shared" si="85"/>
        <v>5.9259259259259262E-2</v>
      </c>
      <c r="K345" s="89">
        <f>SUM(K341:K344)</f>
        <v>65</v>
      </c>
      <c r="L345" s="97">
        <f t="shared" si="86"/>
        <v>0.12037037037037036</v>
      </c>
      <c r="M345" s="89">
        <f>SUM(M341:M344)</f>
        <v>85</v>
      </c>
      <c r="N345" s="97">
        <f t="shared" si="87"/>
        <v>0.15740740740740741</v>
      </c>
      <c r="O345" s="89">
        <f>SUM(O341:O344)</f>
        <v>338</v>
      </c>
      <c r="P345" s="96">
        <f t="shared" si="88"/>
        <v>0.62592592592592589</v>
      </c>
      <c r="Q345" s="89">
        <f t="shared" si="93"/>
        <v>52</v>
      </c>
      <c r="R345" s="97">
        <f t="shared" si="90"/>
        <v>9.6296296296296297E-2</v>
      </c>
      <c r="S345" s="89">
        <f t="shared" si="94"/>
        <v>488</v>
      </c>
      <c r="T345" s="97">
        <f t="shared" si="92"/>
        <v>0.90370370370370368</v>
      </c>
      <c r="U345" s="138" t="str">
        <f>IF(F345='TK_HL-HK'!$C$65,"Đúng","Sai")</f>
        <v>Đúng</v>
      </c>
      <c r="V345" s="5"/>
      <c r="W345" s="5"/>
      <c r="X345" s="5"/>
      <c r="Y345" s="5"/>
      <c r="Z345" s="5"/>
    </row>
    <row r="346" spans="1:26" ht="15" customHeight="1" x14ac:dyDescent="0.2">
      <c r="A346" s="260"/>
      <c r="B346" s="260"/>
      <c r="C346" s="262">
        <v>5</v>
      </c>
      <c r="D346" s="265" t="s">
        <v>68</v>
      </c>
      <c r="E346" s="91">
        <v>6</v>
      </c>
      <c r="F346" s="91">
        <f t="shared" si="95"/>
        <v>149</v>
      </c>
      <c r="G346" s="92">
        <v>2</v>
      </c>
      <c r="H346" s="93">
        <f t="shared" si="84"/>
        <v>1.3422818791946308E-2</v>
      </c>
      <c r="I346" s="92">
        <v>3</v>
      </c>
      <c r="J346" s="93">
        <f t="shared" si="85"/>
        <v>2.0134228187919462E-2</v>
      </c>
      <c r="K346" s="92">
        <v>35</v>
      </c>
      <c r="L346" s="93">
        <f t="shared" si="86"/>
        <v>0.2348993288590604</v>
      </c>
      <c r="M346" s="92">
        <v>61</v>
      </c>
      <c r="N346" s="93">
        <f t="shared" si="87"/>
        <v>0.40939597315436244</v>
      </c>
      <c r="O346" s="92">
        <v>48</v>
      </c>
      <c r="P346" s="93">
        <f t="shared" si="88"/>
        <v>0.32214765100671139</v>
      </c>
      <c r="Q346" s="94">
        <f t="shared" si="93"/>
        <v>5</v>
      </c>
      <c r="R346" s="95">
        <f t="shared" si="90"/>
        <v>3.3557046979865772E-2</v>
      </c>
      <c r="S346" s="94">
        <f t="shared" si="94"/>
        <v>144</v>
      </c>
      <c r="T346" s="95">
        <f t="shared" si="92"/>
        <v>0.96644295302013428</v>
      </c>
      <c r="U346" s="138" t="str">
        <f>IF(F346='TK_HL-HK'!$C$61,"Đúng","Sai")</f>
        <v>Đúng</v>
      </c>
      <c r="V346" s="5"/>
      <c r="W346" s="5"/>
      <c r="X346" s="5"/>
      <c r="Y346" s="5"/>
      <c r="Z346" s="5"/>
    </row>
    <row r="347" spans="1:26" ht="15" customHeight="1" x14ac:dyDescent="0.2">
      <c r="A347" s="260"/>
      <c r="B347" s="260"/>
      <c r="C347" s="260"/>
      <c r="D347" s="260"/>
      <c r="E347" s="91">
        <v>7</v>
      </c>
      <c r="F347" s="91">
        <f t="shared" si="95"/>
        <v>172</v>
      </c>
      <c r="G347" s="92">
        <v>34</v>
      </c>
      <c r="H347" s="93">
        <f t="shared" si="84"/>
        <v>0.19767441860465115</v>
      </c>
      <c r="I347" s="92">
        <v>23</v>
      </c>
      <c r="J347" s="93">
        <f t="shared" si="85"/>
        <v>0.13372093023255813</v>
      </c>
      <c r="K347" s="92">
        <v>30</v>
      </c>
      <c r="L347" s="93">
        <f t="shared" si="86"/>
        <v>0.1744186046511628</v>
      </c>
      <c r="M347" s="92">
        <v>26</v>
      </c>
      <c r="N347" s="93">
        <f t="shared" si="87"/>
        <v>0.15116279069767441</v>
      </c>
      <c r="O347" s="92">
        <v>59</v>
      </c>
      <c r="P347" s="93">
        <f t="shared" si="88"/>
        <v>0.34302325581395349</v>
      </c>
      <c r="Q347" s="94">
        <f t="shared" si="93"/>
        <v>57</v>
      </c>
      <c r="R347" s="95">
        <f t="shared" si="90"/>
        <v>0.33139534883720928</v>
      </c>
      <c r="S347" s="94">
        <f t="shared" si="94"/>
        <v>115</v>
      </c>
      <c r="T347" s="95">
        <f t="shared" si="92"/>
        <v>0.66860465116279066</v>
      </c>
      <c r="U347" s="138" t="str">
        <f>IF(F347='TK_HL-HK'!$C$62,"Đúng","Sai")</f>
        <v>Đúng</v>
      </c>
      <c r="V347" s="5"/>
      <c r="W347" s="5"/>
      <c r="X347" s="5"/>
      <c r="Y347" s="5"/>
      <c r="Z347" s="5"/>
    </row>
    <row r="348" spans="1:26" ht="15" customHeight="1" x14ac:dyDescent="0.2">
      <c r="A348" s="260"/>
      <c r="B348" s="260"/>
      <c r="C348" s="260"/>
      <c r="D348" s="260"/>
      <c r="E348" s="91">
        <v>8</v>
      </c>
      <c r="F348" s="91">
        <f t="shared" si="95"/>
        <v>124</v>
      </c>
      <c r="G348" s="92">
        <v>14</v>
      </c>
      <c r="H348" s="93">
        <f t="shared" si="84"/>
        <v>0.11290322580645161</v>
      </c>
      <c r="I348" s="92">
        <v>8</v>
      </c>
      <c r="J348" s="93">
        <f t="shared" si="85"/>
        <v>6.4516129032258063E-2</v>
      </c>
      <c r="K348" s="92">
        <v>22</v>
      </c>
      <c r="L348" s="93">
        <f t="shared" si="86"/>
        <v>0.17741935483870969</v>
      </c>
      <c r="M348" s="92">
        <v>23</v>
      </c>
      <c r="N348" s="93">
        <f t="shared" si="87"/>
        <v>0.18548387096774194</v>
      </c>
      <c r="O348" s="92">
        <v>57</v>
      </c>
      <c r="P348" s="93">
        <f t="shared" si="88"/>
        <v>0.45967741935483869</v>
      </c>
      <c r="Q348" s="94">
        <f t="shared" si="93"/>
        <v>22</v>
      </c>
      <c r="R348" s="95">
        <f t="shared" si="90"/>
        <v>0.17741935483870969</v>
      </c>
      <c r="S348" s="94">
        <f t="shared" si="94"/>
        <v>102</v>
      </c>
      <c r="T348" s="95">
        <f t="shared" si="92"/>
        <v>0.82258064516129037</v>
      </c>
      <c r="U348" s="138" t="str">
        <f>IF(F348='TK_HL-HK'!$C$63,"Đúng","Sai")</f>
        <v>Đúng</v>
      </c>
      <c r="V348" s="5"/>
      <c r="W348" s="5"/>
      <c r="X348" s="5"/>
      <c r="Y348" s="5"/>
      <c r="Z348" s="5"/>
    </row>
    <row r="349" spans="1:26" ht="15" customHeight="1" x14ac:dyDescent="0.2">
      <c r="A349" s="260"/>
      <c r="B349" s="260"/>
      <c r="C349" s="260"/>
      <c r="D349" s="260"/>
      <c r="E349" s="91">
        <v>9</v>
      </c>
      <c r="F349" s="91">
        <f t="shared" si="95"/>
        <v>95</v>
      </c>
      <c r="G349" s="92">
        <v>12</v>
      </c>
      <c r="H349" s="93">
        <f t="shared" si="84"/>
        <v>0.12631578947368421</v>
      </c>
      <c r="I349" s="92">
        <v>10</v>
      </c>
      <c r="J349" s="93">
        <f t="shared" si="85"/>
        <v>0.10526315789473684</v>
      </c>
      <c r="K349" s="92">
        <v>11</v>
      </c>
      <c r="L349" s="93">
        <f t="shared" si="86"/>
        <v>0.11578947368421053</v>
      </c>
      <c r="M349" s="92">
        <v>12</v>
      </c>
      <c r="N349" s="93">
        <f t="shared" si="87"/>
        <v>0.12631578947368421</v>
      </c>
      <c r="O349" s="92">
        <v>50</v>
      </c>
      <c r="P349" s="93">
        <f t="shared" si="88"/>
        <v>0.52631578947368418</v>
      </c>
      <c r="Q349" s="94">
        <f t="shared" si="93"/>
        <v>22</v>
      </c>
      <c r="R349" s="95">
        <f t="shared" si="90"/>
        <v>0.23157894736842105</v>
      </c>
      <c r="S349" s="94">
        <f t="shared" si="94"/>
        <v>73</v>
      </c>
      <c r="T349" s="95">
        <f t="shared" si="92"/>
        <v>0.76842105263157889</v>
      </c>
      <c r="U349" s="138" t="str">
        <f>IF(F349='TK_HL-HK'!$C$64,"Đúng","Sai")</f>
        <v>Đúng</v>
      </c>
      <c r="V349" s="5"/>
      <c r="W349" s="5"/>
      <c r="X349" s="5"/>
      <c r="Y349" s="5"/>
      <c r="Z349" s="5"/>
    </row>
    <row r="350" spans="1:26" ht="15" customHeight="1" x14ac:dyDescent="0.2">
      <c r="A350" s="260"/>
      <c r="B350" s="260"/>
      <c r="C350" s="261"/>
      <c r="D350" s="261"/>
      <c r="E350" s="88" t="s">
        <v>66</v>
      </c>
      <c r="F350" s="88">
        <f t="shared" si="95"/>
        <v>540</v>
      </c>
      <c r="G350" s="89">
        <f>SUM(G346:G349)</f>
        <v>62</v>
      </c>
      <c r="H350" s="97">
        <f t="shared" si="84"/>
        <v>0.11481481481481481</v>
      </c>
      <c r="I350" s="89">
        <f>SUM(I346:I349)</f>
        <v>44</v>
      </c>
      <c r="J350" s="97">
        <f t="shared" si="85"/>
        <v>8.1481481481481488E-2</v>
      </c>
      <c r="K350" s="89">
        <f>SUM(K346:K349)</f>
        <v>98</v>
      </c>
      <c r="L350" s="97">
        <f t="shared" si="86"/>
        <v>0.18148148148148149</v>
      </c>
      <c r="M350" s="89">
        <f>SUM(M346:M349)</f>
        <v>122</v>
      </c>
      <c r="N350" s="97">
        <f t="shared" si="87"/>
        <v>0.22592592592592592</v>
      </c>
      <c r="O350" s="89">
        <f>SUM(O346:O349)</f>
        <v>214</v>
      </c>
      <c r="P350" s="96">
        <f t="shared" si="88"/>
        <v>0.39629629629629631</v>
      </c>
      <c r="Q350" s="89">
        <f>SUM(Q346:Q349)</f>
        <v>106</v>
      </c>
      <c r="R350" s="97">
        <f t="shared" si="90"/>
        <v>0.1962962962962963</v>
      </c>
      <c r="S350" s="89">
        <f>SUM(S346:S349)</f>
        <v>434</v>
      </c>
      <c r="T350" s="97">
        <f t="shared" si="92"/>
        <v>0.8037037037037037</v>
      </c>
      <c r="U350" s="138" t="str">
        <f>IF(F350='TK_HL-HK'!$C$65,"Đúng","Sai")</f>
        <v>Đúng</v>
      </c>
      <c r="V350" s="5"/>
      <c r="W350" s="5"/>
      <c r="X350" s="5"/>
      <c r="Y350" s="5"/>
      <c r="Z350" s="5"/>
    </row>
    <row r="351" spans="1:26" ht="15" customHeight="1" x14ac:dyDescent="0.2">
      <c r="A351" s="260"/>
      <c r="B351" s="260"/>
      <c r="C351" s="262">
        <v>6</v>
      </c>
      <c r="D351" s="259" t="s">
        <v>69</v>
      </c>
      <c r="E351" s="91">
        <v>6</v>
      </c>
      <c r="F351" s="91">
        <f t="shared" si="95"/>
        <v>149</v>
      </c>
      <c r="G351" s="92">
        <v>1</v>
      </c>
      <c r="H351" s="93">
        <f t="shared" si="84"/>
        <v>6.7114093959731542E-3</v>
      </c>
      <c r="I351" s="92">
        <v>1</v>
      </c>
      <c r="J351" s="93">
        <f t="shared" si="85"/>
        <v>6.7114093959731542E-3</v>
      </c>
      <c r="K351" s="92">
        <v>20</v>
      </c>
      <c r="L351" s="93">
        <f t="shared" si="86"/>
        <v>0.13422818791946309</v>
      </c>
      <c r="M351" s="92">
        <v>43</v>
      </c>
      <c r="N351" s="93">
        <f t="shared" si="87"/>
        <v>0.28859060402684567</v>
      </c>
      <c r="O351" s="92">
        <v>84</v>
      </c>
      <c r="P351" s="93">
        <f t="shared" si="88"/>
        <v>0.56375838926174493</v>
      </c>
      <c r="Q351" s="94">
        <f t="shared" ref="Q351:Q360" si="96">G351+I351</f>
        <v>2</v>
      </c>
      <c r="R351" s="95">
        <f t="shared" si="90"/>
        <v>1.3422818791946308E-2</v>
      </c>
      <c r="S351" s="94">
        <f t="shared" ref="S351:S360" si="97">K351+M351+O351</f>
        <v>147</v>
      </c>
      <c r="T351" s="95">
        <f t="shared" si="92"/>
        <v>0.98657718120805371</v>
      </c>
      <c r="U351" s="138" t="str">
        <f>IF(F351='TK_HL-HK'!$C$61,"Đúng","Sai")</f>
        <v>Đúng</v>
      </c>
      <c r="V351" s="53"/>
      <c r="W351" s="53"/>
      <c r="X351" s="53"/>
      <c r="Y351" s="53"/>
      <c r="Z351" s="53"/>
    </row>
    <row r="352" spans="1:26" ht="15" customHeight="1" x14ac:dyDescent="0.2">
      <c r="A352" s="260"/>
      <c r="B352" s="260"/>
      <c r="C352" s="260"/>
      <c r="D352" s="260"/>
      <c r="E352" s="91">
        <v>7</v>
      </c>
      <c r="F352" s="91">
        <f t="shared" si="95"/>
        <v>172</v>
      </c>
      <c r="G352" s="92">
        <v>3</v>
      </c>
      <c r="H352" s="93">
        <f t="shared" si="84"/>
        <v>1.7441860465116279E-2</v>
      </c>
      <c r="I352" s="92">
        <v>4</v>
      </c>
      <c r="J352" s="93">
        <f t="shared" si="85"/>
        <v>2.3255813953488372E-2</v>
      </c>
      <c r="K352" s="92">
        <v>6</v>
      </c>
      <c r="L352" s="93">
        <f t="shared" si="86"/>
        <v>3.4883720930232558E-2</v>
      </c>
      <c r="M352" s="92">
        <v>31</v>
      </c>
      <c r="N352" s="93">
        <f t="shared" si="87"/>
        <v>0.18023255813953487</v>
      </c>
      <c r="O352" s="92">
        <v>128</v>
      </c>
      <c r="P352" s="93">
        <f t="shared" si="88"/>
        <v>0.7441860465116279</v>
      </c>
      <c r="Q352" s="94">
        <f t="shared" si="96"/>
        <v>7</v>
      </c>
      <c r="R352" s="95">
        <f t="shared" si="90"/>
        <v>4.0697674418604654E-2</v>
      </c>
      <c r="S352" s="94">
        <f t="shared" si="97"/>
        <v>165</v>
      </c>
      <c r="T352" s="95">
        <f t="shared" si="92"/>
        <v>0.95930232558139539</v>
      </c>
      <c r="U352" s="138" t="str">
        <f>IF(F352='TK_HL-HK'!$C$62,"Đúng","Sai")</f>
        <v>Đúng</v>
      </c>
      <c r="V352" s="53"/>
      <c r="W352" s="53"/>
      <c r="X352" s="53"/>
      <c r="Y352" s="53"/>
      <c r="Z352" s="53"/>
    </row>
    <row r="353" spans="1:26" ht="15" customHeight="1" x14ac:dyDescent="0.2">
      <c r="A353" s="260"/>
      <c r="B353" s="260"/>
      <c r="C353" s="260"/>
      <c r="D353" s="260"/>
      <c r="E353" s="91">
        <v>8</v>
      </c>
      <c r="F353" s="91">
        <f t="shared" si="95"/>
        <v>124</v>
      </c>
      <c r="G353" s="92">
        <v>4</v>
      </c>
      <c r="H353" s="93">
        <f t="shared" si="84"/>
        <v>3.2258064516129031E-2</v>
      </c>
      <c r="I353" s="92">
        <v>1</v>
      </c>
      <c r="J353" s="93">
        <f t="shared" si="85"/>
        <v>8.0645161290322578E-3</v>
      </c>
      <c r="K353" s="92">
        <v>13</v>
      </c>
      <c r="L353" s="93">
        <f t="shared" si="86"/>
        <v>0.10483870967741936</v>
      </c>
      <c r="M353" s="92">
        <v>32</v>
      </c>
      <c r="N353" s="93">
        <f t="shared" si="87"/>
        <v>0.25806451612903225</v>
      </c>
      <c r="O353" s="92">
        <v>74</v>
      </c>
      <c r="P353" s="93">
        <f t="shared" si="88"/>
        <v>0.59677419354838712</v>
      </c>
      <c r="Q353" s="94">
        <f t="shared" si="96"/>
        <v>5</v>
      </c>
      <c r="R353" s="95">
        <f t="shared" si="90"/>
        <v>4.0322580645161289E-2</v>
      </c>
      <c r="S353" s="94">
        <f t="shared" si="97"/>
        <v>119</v>
      </c>
      <c r="T353" s="95">
        <f t="shared" si="92"/>
        <v>0.95967741935483875</v>
      </c>
      <c r="U353" s="138" t="str">
        <f>IF(F353='TK_HL-HK'!$C$63,"Đúng","Sai")</f>
        <v>Đúng</v>
      </c>
      <c r="V353" s="53"/>
      <c r="W353" s="53"/>
      <c r="X353" s="53"/>
      <c r="Y353" s="53"/>
      <c r="Z353" s="53"/>
    </row>
    <row r="354" spans="1:26" ht="15" customHeight="1" x14ac:dyDescent="0.2">
      <c r="A354" s="260"/>
      <c r="B354" s="260"/>
      <c r="C354" s="260"/>
      <c r="D354" s="260"/>
      <c r="E354" s="91">
        <v>9</v>
      </c>
      <c r="F354" s="91">
        <f t="shared" si="95"/>
        <v>95</v>
      </c>
      <c r="G354" s="92">
        <v>1</v>
      </c>
      <c r="H354" s="93">
        <f t="shared" si="84"/>
        <v>1.0526315789473684E-2</v>
      </c>
      <c r="I354" s="92">
        <v>1</v>
      </c>
      <c r="J354" s="93">
        <f t="shared" si="85"/>
        <v>1.0526315789473684E-2</v>
      </c>
      <c r="K354" s="92">
        <v>1</v>
      </c>
      <c r="L354" s="93">
        <f t="shared" si="86"/>
        <v>1.0526315789473684E-2</v>
      </c>
      <c r="M354" s="92">
        <v>7</v>
      </c>
      <c r="N354" s="93">
        <f t="shared" si="87"/>
        <v>7.3684210526315783E-2</v>
      </c>
      <c r="O354" s="92">
        <v>85</v>
      </c>
      <c r="P354" s="93">
        <f t="shared" si="88"/>
        <v>0.89473684210526316</v>
      </c>
      <c r="Q354" s="94">
        <f t="shared" si="96"/>
        <v>2</v>
      </c>
      <c r="R354" s="95">
        <f t="shared" si="90"/>
        <v>2.1052631578947368E-2</v>
      </c>
      <c r="S354" s="94">
        <f t="shared" si="97"/>
        <v>93</v>
      </c>
      <c r="T354" s="95">
        <f t="shared" si="92"/>
        <v>0.97894736842105268</v>
      </c>
      <c r="U354" s="138" t="str">
        <f>IF(F354='TK_HL-HK'!$C$64,"Đúng","Sai")</f>
        <v>Đúng</v>
      </c>
      <c r="V354" s="5"/>
      <c r="W354" s="5"/>
      <c r="X354" s="5"/>
      <c r="Y354" s="5"/>
      <c r="Z354" s="5"/>
    </row>
    <row r="355" spans="1:26" ht="15" customHeight="1" x14ac:dyDescent="0.2">
      <c r="A355" s="260"/>
      <c r="B355" s="260"/>
      <c r="C355" s="261"/>
      <c r="D355" s="261"/>
      <c r="E355" s="88" t="s">
        <v>66</v>
      </c>
      <c r="F355" s="88">
        <f t="shared" si="95"/>
        <v>540</v>
      </c>
      <c r="G355" s="89">
        <f>SUM(G351:G354)</f>
        <v>9</v>
      </c>
      <c r="H355" s="97">
        <f t="shared" si="84"/>
        <v>1.6666666666666666E-2</v>
      </c>
      <c r="I355" s="89">
        <f>SUM(I351:I354)</f>
        <v>7</v>
      </c>
      <c r="J355" s="97">
        <f t="shared" si="85"/>
        <v>1.2962962962962963E-2</v>
      </c>
      <c r="K355" s="89">
        <f>SUM(K351:K354)</f>
        <v>40</v>
      </c>
      <c r="L355" s="97">
        <f t="shared" si="86"/>
        <v>7.407407407407407E-2</v>
      </c>
      <c r="M355" s="89">
        <f>SUM(M351:M354)</f>
        <v>113</v>
      </c>
      <c r="N355" s="97">
        <f t="shared" si="87"/>
        <v>0.20925925925925926</v>
      </c>
      <c r="O355" s="89">
        <f>SUM(O351:O354)</f>
        <v>371</v>
      </c>
      <c r="P355" s="96">
        <f t="shared" si="88"/>
        <v>0.687037037037037</v>
      </c>
      <c r="Q355" s="89">
        <f t="shared" si="96"/>
        <v>16</v>
      </c>
      <c r="R355" s="97">
        <f t="shared" si="90"/>
        <v>2.9629629629629631E-2</v>
      </c>
      <c r="S355" s="89">
        <f t="shared" si="97"/>
        <v>524</v>
      </c>
      <c r="T355" s="97">
        <f t="shared" si="92"/>
        <v>0.97037037037037033</v>
      </c>
      <c r="U355" s="138" t="str">
        <f>IF(F355='TK_HL-HK'!$C$65,"Đúng","Sai")</f>
        <v>Đúng</v>
      </c>
      <c r="V355" s="5"/>
      <c r="W355" s="5"/>
      <c r="X355" s="5"/>
      <c r="Y355" s="5"/>
      <c r="Z355" s="5"/>
    </row>
    <row r="356" spans="1:26" ht="15" customHeight="1" x14ac:dyDescent="0.2">
      <c r="A356" s="260"/>
      <c r="B356" s="260"/>
      <c r="C356" s="262">
        <v>7</v>
      </c>
      <c r="D356" s="262" t="s">
        <v>70</v>
      </c>
      <c r="E356" s="91">
        <v>6</v>
      </c>
      <c r="F356" s="91">
        <f t="shared" si="95"/>
        <v>149</v>
      </c>
      <c r="G356" s="92">
        <v>2</v>
      </c>
      <c r="H356" s="93">
        <f t="shared" si="84"/>
        <v>1.3422818791946308E-2</v>
      </c>
      <c r="I356" s="92">
        <v>3</v>
      </c>
      <c r="J356" s="93">
        <f t="shared" si="85"/>
        <v>2.0134228187919462E-2</v>
      </c>
      <c r="K356" s="92">
        <v>9</v>
      </c>
      <c r="L356" s="93">
        <f t="shared" si="86"/>
        <v>6.0402684563758392E-2</v>
      </c>
      <c r="M356" s="92">
        <v>22</v>
      </c>
      <c r="N356" s="93">
        <f t="shared" si="87"/>
        <v>0.1476510067114094</v>
      </c>
      <c r="O356" s="92">
        <v>113</v>
      </c>
      <c r="P356" s="93">
        <f t="shared" si="88"/>
        <v>0.75838926174496646</v>
      </c>
      <c r="Q356" s="94">
        <f t="shared" si="96"/>
        <v>5</v>
      </c>
      <c r="R356" s="95">
        <f t="shared" si="90"/>
        <v>3.3557046979865772E-2</v>
      </c>
      <c r="S356" s="94">
        <f t="shared" si="97"/>
        <v>144</v>
      </c>
      <c r="T356" s="95">
        <f t="shared" si="92"/>
        <v>0.96644295302013428</v>
      </c>
      <c r="U356" s="138" t="str">
        <f>IF(F356='TK_HL-HK'!$C$61,"Đúng","Sai")</f>
        <v>Đúng</v>
      </c>
      <c r="V356" s="5"/>
      <c r="W356" s="5"/>
      <c r="X356" s="5"/>
      <c r="Y356" s="5"/>
      <c r="Z356" s="5"/>
    </row>
    <row r="357" spans="1:26" ht="15" customHeight="1" x14ac:dyDescent="0.2">
      <c r="A357" s="260"/>
      <c r="B357" s="260"/>
      <c r="C357" s="260"/>
      <c r="D357" s="260"/>
      <c r="E357" s="91">
        <v>7</v>
      </c>
      <c r="F357" s="91">
        <f t="shared" si="95"/>
        <v>172</v>
      </c>
      <c r="G357" s="92">
        <v>3</v>
      </c>
      <c r="H357" s="93">
        <f t="shared" si="84"/>
        <v>1.7441860465116279E-2</v>
      </c>
      <c r="I357" s="92">
        <v>8</v>
      </c>
      <c r="J357" s="93">
        <f t="shared" si="85"/>
        <v>4.6511627906976744E-2</v>
      </c>
      <c r="K357" s="92">
        <v>22</v>
      </c>
      <c r="L357" s="93">
        <f t="shared" si="86"/>
        <v>0.12790697674418605</v>
      </c>
      <c r="M357" s="92">
        <v>37</v>
      </c>
      <c r="N357" s="93">
        <f t="shared" si="87"/>
        <v>0.21511627906976744</v>
      </c>
      <c r="O357" s="92">
        <v>102</v>
      </c>
      <c r="P357" s="93">
        <f t="shared" si="88"/>
        <v>0.59302325581395354</v>
      </c>
      <c r="Q357" s="94">
        <f t="shared" si="96"/>
        <v>11</v>
      </c>
      <c r="R357" s="95">
        <f t="shared" si="90"/>
        <v>6.3953488372093026E-2</v>
      </c>
      <c r="S357" s="94">
        <f t="shared" si="97"/>
        <v>161</v>
      </c>
      <c r="T357" s="95">
        <f t="shared" si="92"/>
        <v>0.93604651162790697</v>
      </c>
      <c r="U357" s="138" t="str">
        <f>IF(F357='TK_HL-HK'!$C$62,"Đúng","Sai")</f>
        <v>Đúng</v>
      </c>
      <c r="V357" s="5"/>
      <c r="W357" s="5"/>
      <c r="X357" s="5"/>
      <c r="Y357" s="5"/>
      <c r="Z357" s="5"/>
    </row>
    <row r="358" spans="1:26" ht="15" customHeight="1" x14ac:dyDescent="0.2">
      <c r="A358" s="260"/>
      <c r="B358" s="260"/>
      <c r="C358" s="260"/>
      <c r="D358" s="260"/>
      <c r="E358" s="91">
        <v>8</v>
      </c>
      <c r="F358" s="91">
        <f t="shared" si="95"/>
        <v>124</v>
      </c>
      <c r="G358" s="92">
        <v>8</v>
      </c>
      <c r="H358" s="93">
        <f t="shared" si="84"/>
        <v>6.4516129032258063E-2</v>
      </c>
      <c r="I358" s="92">
        <v>15</v>
      </c>
      <c r="J358" s="93">
        <f t="shared" si="85"/>
        <v>0.12096774193548387</v>
      </c>
      <c r="K358" s="92">
        <v>18</v>
      </c>
      <c r="L358" s="93">
        <f t="shared" si="86"/>
        <v>0.14516129032258066</v>
      </c>
      <c r="M358" s="92">
        <v>17</v>
      </c>
      <c r="N358" s="93">
        <f t="shared" si="87"/>
        <v>0.13709677419354838</v>
      </c>
      <c r="O358" s="92">
        <v>66</v>
      </c>
      <c r="P358" s="93">
        <f t="shared" si="88"/>
        <v>0.532258064516129</v>
      </c>
      <c r="Q358" s="94">
        <f t="shared" si="96"/>
        <v>23</v>
      </c>
      <c r="R358" s="95">
        <f t="shared" si="90"/>
        <v>0.18548387096774194</v>
      </c>
      <c r="S358" s="94">
        <f t="shared" si="97"/>
        <v>101</v>
      </c>
      <c r="T358" s="95">
        <f t="shared" si="92"/>
        <v>0.81451612903225812</v>
      </c>
      <c r="U358" s="138" t="str">
        <f>IF(F358='TK_HL-HK'!$C$63,"Đúng","Sai")</f>
        <v>Đúng</v>
      </c>
      <c r="V358" s="5"/>
      <c r="W358" s="5"/>
      <c r="X358" s="5"/>
      <c r="Y358" s="5"/>
      <c r="Z358" s="5"/>
    </row>
    <row r="359" spans="1:26" ht="15" customHeight="1" x14ac:dyDescent="0.2">
      <c r="A359" s="260"/>
      <c r="B359" s="260"/>
      <c r="C359" s="260"/>
      <c r="D359" s="260"/>
      <c r="E359" s="91">
        <v>9</v>
      </c>
      <c r="F359" s="91">
        <f t="shared" si="95"/>
        <v>95</v>
      </c>
      <c r="G359" s="92">
        <v>6</v>
      </c>
      <c r="H359" s="93">
        <f t="shared" si="84"/>
        <v>6.3157894736842107E-2</v>
      </c>
      <c r="I359" s="92">
        <v>9</v>
      </c>
      <c r="J359" s="93">
        <f t="shared" si="85"/>
        <v>9.4736842105263161E-2</v>
      </c>
      <c r="K359" s="92">
        <v>9</v>
      </c>
      <c r="L359" s="93">
        <f t="shared" si="86"/>
        <v>9.4736842105263161E-2</v>
      </c>
      <c r="M359" s="92">
        <v>12</v>
      </c>
      <c r="N359" s="93">
        <f t="shared" si="87"/>
        <v>0.12631578947368421</v>
      </c>
      <c r="O359" s="92">
        <v>59</v>
      </c>
      <c r="P359" s="93">
        <f t="shared" si="88"/>
        <v>0.62105263157894741</v>
      </c>
      <c r="Q359" s="94">
        <f t="shared" si="96"/>
        <v>15</v>
      </c>
      <c r="R359" s="95">
        <f t="shared" si="90"/>
        <v>0.15789473684210525</v>
      </c>
      <c r="S359" s="94">
        <f t="shared" si="97"/>
        <v>80</v>
      </c>
      <c r="T359" s="95">
        <f t="shared" si="92"/>
        <v>0.84210526315789469</v>
      </c>
      <c r="U359" s="138" t="str">
        <f>IF(F359='TK_HL-HK'!$C$64,"Đúng","Sai")</f>
        <v>Đúng</v>
      </c>
      <c r="V359" s="5"/>
      <c r="W359" s="5"/>
      <c r="X359" s="5"/>
      <c r="Y359" s="5"/>
      <c r="Z359" s="5"/>
    </row>
    <row r="360" spans="1:26" ht="15" customHeight="1" x14ac:dyDescent="0.2">
      <c r="A360" s="260"/>
      <c r="B360" s="260"/>
      <c r="C360" s="261"/>
      <c r="D360" s="261"/>
      <c r="E360" s="88" t="s">
        <v>66</v>
      </c>
      <c r="F360" s="88">
        <f t="shared" si="95"/>
        <v>540</v>
      </c>
      <c r="G360" s="89">
        <f>SUM(G356:G359)</f>
        <v>19</v>
      </c>
      <c r="H360" s="97">
        <f t="shared" si="84"/>
        <v>3.5185185185185187E-2</v>
      </c>
      <c r="I360" s="89">
        <f>SUM(I356:I359)</f>
        <v>35</v>
      </c>
      <c r="J360" s="97">
        <f t="shared" si="85"/>
        <v>6.4814814814814811E-2</v>
      </c>
      <c r="K360" s="89">
        <f>SUM(K356:K359)</f>
        <v>58</v>
      </c>
      <c r="L360" s="97">
        <f t="shared" si="86"/>
        <v>0.10740740740740741</v>
      </c>
      <c r="M360" s="89">
        <f>SUM(M356:M359)</f>
        <v>88</v>
      </c>
      <c r="N360" s="97">
        <f t="shared" si="87"/>
        <v>0.16296296296296298</v>
      </c>
      <c r="O360" s="89">
        <f>SUM(O356:O359)</f>
        <v>340</v>
      </c>
      <c r="P360" s="96">
        <f t="shared" si="88"/>
        <v>0.62962962962962965</v>
      </c>
      <c r="Q360" s="89">
        <f t="shared" si="96"/>
        <v>54</v>
      </c>
      <c r="R360" s="97">
        <f t="shared" si="90"/>
        <v>0.1</v>
      </c>
      <c r="S360" s="89">
        <f t="shared" si="97"/>
        <v>486</v>
      </c>
      <c r="T360" s="97">
        <f t="shared" si="92"/>
        <v>0.9</v>
      </c>
      <c r="U360" s="138" t="str">
        <f>IF(F360='TK_HL-HK'!$C$65,"Đúng","Sai")</f>
        <v>Đúng</v>
      </c>
      <c r="V360" s="5"/>
      <c r="W360" s="5"/>
      <c r="X360" s="5"/>
      <c r="Y360" s="5"/>
      <c r="Z360" s="5"/>
    </row>
    <row r="361" spans="1:26" ht="15" customHeight="1" x14ac:dyDescent="0.2">
      <c r="A361" s="260"/>
      <c r="B361" s="260"/>
      <c r="C361" s="262">
        <v>8</v>
      </c>
      <c r="D361" s="259" t="s">
        <v>71</v>
      </c>
      <c r="E361" s="91">
        <v>6</v>
      </c>
      <c r="F361" s="91">
        <f t="shared" si="95"/>
        <v>149</v>
      </c>
      <c r="G361" s="92">
        <v>16</v>
      </c>
      <c r="H361" s="93">
        <f t="shared" si="84"/>
        <v>0.10738255033557047</v>
      </c>
      <c r="I361" s="92">
        <v>63</v>
      </c>
      <c r="J361" s="93">
        <f t="shared" si="85"/>
        <v>0.42281879194630873</v>
      </c>
      <c r="K361" s="92">
        <v>44</v>
      </c>
      <c r="L361" s="93">
        <f t="shared" si="86"/>
        <v>0.29530201342281881</v>
      </c>
      <c r="M361" s="92">
        <v>14</v>
      </c>
      <c r="N361" s="93">
        <f t="shared" si="87"/>
        <v>9.3959731543624164E-2</v>
      </c>
      <c r="O361" s="92">
        <v>12</v>
      </c>
      <c r="P361" s="93">
        <f t="shared" si="88"/>
        <v>8.0536912751677847E-2</v>
      </c>
      <c r="Q361" s="94">
        <f t="shared" ref="Q361:Q380" si="98">G361+I361</f>
        <v>79</v>
      </c>
      <c r="R361" s="95">
        <f t="shared" si="90"/>
        <v>0.53020134228187921</v>
      </c>
      <c r="S361" s="94">
        <f t="shared" ref="S361:S380" si="99">K361+M361+O361</f>
        <v>70</v>
      </c>
      <c r="T361" s="95">
        <f t="shared" si="92"/>
        <v>0.46979865771812079</v>
      </c>
      <c r="U361" s="138" t="str">
        <f>IF(F361='TK_HL-HK'!$C$61,"Đúng","Sai")</f>
        <v>Đúng</v>
      </c>
      <c r="V361" s="5"/>
      <c r="W361" s="5"/>
      <c r="X361" s="5"/>
      <c r="Y361" s="5"/>
      <c r="Z361" s="5"/>
    </row>
    <row r="362" spans="1:26" ht="15" customHeight="1" x14ac:dyDescent="0.2">
      <c r="A362" s="260"/>
      <c r="B362" s="260"/>
      <c r="C362" s="260"/>
      <c r="D362" s="260"/>
      <c r="E362" s="91">
        <v>7</v>
      </c>
      <c r="F362" s="91">
        <f t="shared" si="95"/>
        <v>172</v>
      </c>
      <c r="G362" s="92">
        <v>14</v>
      </c>
      <c r="H362" s="93">
        <f t="shared" si="84"/>
        <v>8.1395348837209308E-2</v>
      </c>
      <c r="I362" s="92">
        <v>23</v>
      </c>
      <c r="J362" s="93">
        <f t="shared" si="85"/>
        <v>0.13372093023255813</v>
      </c>
      <c r="K362" s="92">
        <v>54</v>
      </c>
      <c r="L362" s="93">
        <f t="shared" si="86"/>
        <v>0.31395348837209303</v>
      </c>
      <c r="M362" s="92">
        <v>30</v>
      </c>
      <c r="N362" s="93">
        <f t="shared" si="87"/>
        <v>0.1744186046511628</v>
      </c>
      <c r="O362" s="92">
        <v>51</v>
      </c>
      <c r="P362" s="93">
        <f t="shared" si="88"/>
        <v>0.29651162790697677</v>
      </c>
      <c r="Q362" s="94">
        <f t="shared" si="98"/>
        <v>37</v>
      </c>
      <c r="R362" s="95">
        <f t="shared" si="90"/>
        <v>0.21511627906976744</v>
      </c>
      <c r="S362" s="94">
        <f t="shared" si="99"/>
        <v>135</v>
      </c>
      <c r="T362" s="95">
        <f t="shared" si="92"/>
        <v>0.78488372093023251</v>
      </c>
      <c r="U362" s="138" t="str">
        <f>IF(F362='TK_HL-HK'!$C$62,"Đúng","Sai")</f>
        <v>Đúng</v>
      </c>
      <c r="V362" s="5"/>
      <c r="W362" s="5"/>
      <c r="X362" s="5"/>
      <c r="Y362" s="5"/>
      <c r="Z362" s="5"/>
    </row>
    <row r="363" spans="1:26" ht="15" customHeight="1" x14ac:dyDescent="0.2">
      <c r="A363" s="260"/>
      <c r="B363" s="260"/>
      <c r="C363" s="260"/>
      <c r="D363" s="260"/>
      <c r="E363" s="91">
        <v>8</v>
      </c>
      <c r="F363" s="91">
        <f t="shared" si="95"/>
        <v>124</v>
      </c>
      <c r="G363" s="92">
        <v>6</v>
      </c>
      <c r="H363" s="93">
        <f t="shared" si="84"/>
        <v>4.8387096774193547E-2</v>
      </c>
      <c r="I363" s="92">
        <v>12</v>
      </c>
      <c r="J363" s="93">
        <f t="shared" si="85"/>
        <v>9.6774193548387094E-2</v>
      </c>
      <c r="K363" s="92">
        <v>26</v>
      </c>
      <c r="L363" s="93">
        <f t="shared" si="86"/>
        <v>0.20967741935483872</v>
      </c>
      <c r="M363" s="92">
        <v>24</v>
      </c>
      <c r="N363" s="93">
        <f t="shared" si="87"/>
        <v>0.19354838709677419</v>
      </c>
      <c r="O363" s="92">
        <v>56</v>
      </c>
      <c r="P363" s="93">
        <f t="shared" si="88"/>
        <v>0.45161290322580644</v>
      </c>
      <c r="Q363" s="94">
        <f t="shared" si="98"/>
        <v>18</v>
      </c>
      <c r="R363" s="95">
        <f t="shared" si="90"/>
        <v>0.14516129032258066</v>
      </c>
      <c r="S363" s="94">
        <f t="shared" si="99"/>
        <v>106</v>
      </c>
      <c r="T363" s="95">
        <f t="shared" si="92"/>
        <v>0.85483870967741937</v>
      </c>
      <c r="U363" s="138" t="str">
        <f>IF(F363='TK_HL-HK'!$C$63,"Đúng","Sai")</f>
        <v>Đúng</v>
      </c>
      <c r="V363" s="5"/>
      <c r="W363" s="5"/>
      <c r="X363" s="5"/>
      <c r="Y363" s="5"/>
      <c r="Z363" s="5"/>
    </row>
    <row r="364" spans="1:26" ht="15" customHeight="1" x14ac:dyDescent="0.2">
      <c r="A364" s="260"/>
      <c r="B364" s="260"/>
      <c r="C364" s="260"/>
      <c r="D364" s="260"/>
      <c r="E364" s="91">
        <v>9</v>
      </c>
      <c r="F364" s="91">
        <f t="shared" si="95"/>
        <v>95</v>
      </c>
      <c r="G364" s="92">
        <v>7</v>
      </c>
      <c r="H364" s="93">
        <f t="shared" si="84"/>
        <v>7.3684210526315783E-2</v>
      </c>
      <c r="I364" s="92">
        <v>10</v>
      </c>
      <c r="J364" s="93">
        <f t="shared" si="85"/>
        <v>0.10526315789473684</v>
      </c>
      <c r="K364" s="92">
        <v>26</v>
      </c>
      <c r="L364" s="93">
        <f t="shared" si="86"/>
        <v>0.27368421052631581</v>
      </c>
      <c r="M364" s="92">
        <v>17</v>
      </c>
      <c r="N364" s="93">
        <f t="shared" si="87"/>
        <v>0.17894736842105263</v>
      </c>
      <c r="O364" s="92">
        <v>35</v>
      </c>
      <c r="P364" s="93">
        <f t="shared" si="88"/>
        <v>0.36842105263157893</v>
      </c>
      <c r="Q364" s="94">
        <f t="shared" si="98"/>
        <v>17</v>
      </c>
      <c r="R364" s="95">
        <f t="shared" si="90"/>
        <v>0.17894736842105263</v>
      </c>
      <c r="S364" s="94">
        <f t="shared" si="99"/>
        <v>78</v>
      </c>
      <c r="T364" s="95">
        <f t="shared" si="92"/>
        <v>0.82105263157894737</v>
      </c>
      <c r="U364" s="138" t="str">
        <f>IF(F364='TK_HL-HK'!$C$64,"Đúng","Sai")</f>
        <v>Đúng</v>
      </c>
      <c r="V364" s="5"/>
      <c r="W364" s="5"/>
      <c r="X364" s="5"/>
      <c r="Y364" s="5"/>
      <c r="Z364" s="5"/>
    </row>
    <row r="365" spans="1:26" ht="15" customHeight="1" x14ac:dyDescent="0.2">
      <c r="A365" s="261"/>
      <c r="B365" s="261"/>
      <c r="C365" s="261"/>
      <c r="D365" s="261"/>
      <c r="E365" s="88" t="s">
        <v>66</v>
      </c>
      <c r="F365" s="88">
        <f t="shared" si="95"/>
        <v>540</v>
      </c>
      <c r="G365" s="89">
        <f>SUM(G361:G364)</f>
        <v>43</v>
      </c>
      <c r="H365" s="97">
        <f t="shared" si="84"/>
        <v>7.9629629629629634E-2</v>
      </c>
      <c r="I365" s="89">
        <f>SUM(I361:I364)</f>
        <v>108</v>
      </c>
      <c r="J365" s="97">
        <f t="shared" si="85"/>
        <v>0.2</v>
      </c>
      <c r="K365" s="89">
        <f>SUM(K361:K364)</f>
        <v>150</v>
      </c>
      <c r="L365" s="97">
        <f t="shared" si="86"/>
        <v>0.27777777777777779</v>
      </c>
      <c r="M365" s="89">
        <f>SUM(M361:M364)</f>
        <v>85</v>
      </c>
      <c r="N365" s="97">
        <f t="shared" si="87"/>
        <v>0.15740740740740741</v>
      </c>
      <c r="O365" s="89">
        <f>SUM(O361:O364)</f>
        <v>154</v>
      </c>
      <c r="P365" s="96">
        <f t="shared" si="88"/>
        <v>0.28518518518518521</v>
      </c>
      <c r="Q365" s="89">
        <f t="shared" si="98"/>
        <v>151</v>
      </c>
      <c r="R365" s="97">
        <f t="shared" si="90"/>
        <v>0.27962962962962962</v>
      </c>
      <c r="S365" s="89">
        <f t="shared" si="99"/>
        <v>389</v>
      </c>
      <c r="T365" s="97">
        <f t="shared" si="92"/>
        <v>0.72037037037037033</v>
      </c>
      <c r="U365" s="138" t="str">
        <f>IF(F365='TK_HL-HK'!$C$65,"Đúng","Sai")</f>
        <v>Đúng</v>
      </c>
      <c r="V365" s="5"/>
      <c r="W365" s="5"/>
      <c r="X365" s="5"/>
      <c r="Y365" s="5"/>
      <c r="Z365" s="5"/>
    </row>
    <row r="366" spans="1:26" ht="15" customHeight="1" x14ac:dyDescent="0.2">
      <c r="A366" s="263">
        <v>13</v>
      </c>
      <c r="B366" s="264" t="s">
        <v>39</v>
      </c>
      <c r="C366" s="262">
        <v>1</v>
      </c>
      <c r="D366" s="259" t="s">
        <v>65</v>
      </c>
      <c r="E366" s="91">
        <v>6</v>
      </c>
      <c r="F366" s="91">
        <f t="shared" si="95"/>
        <v>66</v>
      </c>
      <c r="G366" s="98">
        <v>0</v>
      </c>
      <c r="H366" s="99">
        <f t="shared" ref="H366:H385" si="100">IF(F366&lt;&gt;0,G366/F366,)</f>
        <v>0</v>
      </c>
      <c r="I366" s="98">
        <v>0</v>
      </c>
      <c r="J366" s="99">
        <f t="shared" ref="J366:J385" si="101">IF(F366&lt;&gt;0,I366/F366,)</f>
        <v>0</v>
      </c>
      <c r="K366" s="98">
        <v>11</v>
      </c>
      <c r="L366" s="99">
        <f t="shared" ref="L366:L385" si="102">IF(F366&lt;&gt;0,K366/F366,)</f>
        <v>0.16666666666666666</v>
      </c>
      <c r="M366" s="98">
        <v>43</v>
      </c>
      <c r="N366" s="99">
        <f t="shared" ref="N366:N385" si="103">IF(F366&lt;&gt;0,M366/F366,)</f>
        <v>0.65151515151515149</v>
      </c>
      <c r="O366" s="98">
        <v>12</v>
      </c>
      <c r="P366" s="99">
        <f t="shared" ref="P366:P385" si="104">IF(F366&lt;&gt;0,O366/F366,)</f>
        <v>0.18181818181818182</v>
      </c>
      <c r="Q366" s="94">
        <f t="shared" si="98"/>
        <v>0</v>
      </c>
      <c r="R366" s="95">
        <f t="shared" si="90"/>
        <v>0</v>
      </c>
      <c r="S366" s="94">
        <f t="shared" si="99"/>
        <v>66</v>
      </c>
      <c r="T366" s="95">
        <f t="shared" si="92"/>
        <v>1</v>
      </c>
      <c r="U366" s="138" t="str">
        <f>IF(F366='TK_HL-HK'!$C$66,"Đúng","Sai")</f>
        <v>Đúng</v>
      </c>
      <c r="V366" s="5"/>
      <c r="W366" s="5"/>
      <c r="X366" s="5"/>
      <c r="Y366" s="5"/>
      <c r="Z366" s="5"/>
    </row>
    <row r="367" spans="1:26" ht="15" customHeight="1" x14ac:dyDescent="0.2">
      <c r="A367" s="260"/>
      <c r="B367" s="260"/>
      <c r="C367" s="260"/>
      <c r="D367" s="260"/>
      <c r="E367" s="91">
        <v>7</v>
      </c>
      <c r="F367" s="91">
        <f t="shared" si="95"/>
        <v>88</v>
      </c>
      <c r="G367" s="98">
        <v>0</v>
      </c>
      <c r="H367" s="99">
        <f t="shared" si="100"/>
        <v>0</v>
      </c>
      <c r="I367" s="98">
        <v>9</v>
      </c>
      <c r="J367" s="99">
        <f t="shared" si="101"/>
        <v>0.10227272727272728</v>
      </c>
      <c r="K367" s="98">
        <v>40</v>
      </c>
      <c r="L367" s="99">
        <f t="shared" si="102"/>
        <v>0.45454545454545453</v>
      </c>
      <c r="M367" s="98">
        <v>29</v>
      </c>
      <c r="N367" s="99">
        <f t="shared" si="103"/>
        <v>0.32954545454545453</v>
      </c>
      <c r="O367" s="98">
        <v>10</v>
      </c>
      <c r="P367" s="99">
        <f t="shared" si="104"/>
        <v>0.11363636363636363</v>
      </c>
      <c r="Q367" s="94">
        <f t="shared" si="98"/>
        <v>9</v>
      </c>
      <c r="R367" s="95">
        <f t="shared" si="90"/>
        <v>0.10227272727272728</v>
      </c>
      <c r="S367" s="94">
        <f t="shared" si="99"/>
        <v>79</v>
      </c>
      <c r="T367" s="95">
        <f t="shared" si="92"/>
        <v>0.89772727272727271</v>
      </c>
      <c r="U367" s="138" t="str">
        <f>IF(F367='TK_HL-HK'!$C$67,"Đúng","Sai")</f>
        <v>Đúng</v>
      </c>
      <c r="V367" s="5"/>
      <c r="W367" s="5"/>
      <c r="X367" s="5"/>
      <c r="Y367" s="5"/>
      <c r="Z367" s="5"/>
    </row>
    <row r="368" spans="1:26" ht="15" customHeight="1" x14ac:dyDescent="0.2">
      <c r="A368" s="260"/>
      <c r="B368" s="260"/>
      <c r="C368" s="260"/>
      <c r="D368" s="260"/>
      <c r="E368" s="91">
        <v>8</v>
      </c>
      <c r="F368" s="91">
        <f t="shared" si="95"/>
        <v>74</v>
      </c>
      <c r="G368" s="98">
        <v>0</v>
      </c>
      <c r="H368" s="99">
        <f t="shared" si="100"/>
        <v>0</v>
      </c>
      <c r="I368" s="98">
        <v>1</v>
      </c>
      <c r="J368" s="99">
        <f t="shared" si="101"/>
        <v>1.3513513513513514E-2</v>
      </c>
      <c r="K368" s="98">
        <v>6</v>
      </c>
      <c r="L368" s="99">
        <f t="shared" si="102"/>
        <v>8.1081081081081086E-2</v>
      </c>
      <c r="M368" s="98">
        <v>19</v>
      </c>
      <c r="N368" s="99">
        <f t="shared" si="103"/>
        <v>0.25675675675675674</v>
      </c>
      <c r="O368" s="98">
        <v>48</v>
      </c>
      <c r="P368" s="99">
        <f t="shared" si="104"/>
        <v>0.64864864864864868</v>
      </c>
      <c r="Q368" s="94">
        <f t="shared" si="98"/>
        <v>1</v>
      </c>
      <c r="R368" s="95">
        <f t="shared" si="90"/>
        <v>1.3513513513513514E-2</v>
      </c>
      <c r="S368" s="94">
        <f t="shared" si="99"/>
        <v>73</v>
      </c>
      <c r="T368" s="95">
        <f t="shared" si="92"/>
        <v>0.98648648648648651</v>
      </c>
      <c r="U368" s="138" t="str">
        <f>IF(F368='TK_HL-HK'!$C$68,"Đúng","Sai")</f>
        <v>Đúng</v>
      </c>
      <c r="V368" s="5"/>
      <c r="W368" s="5"/>
      <c r="X368" s="5"/>
      <c r="Y368" s="5"/>
      <c r="Z368" s="5"/>
    </row>
    <row r="369" spans="1:26" ht="15" customHeight="1" x14ac:dyDescent="0.2">
      <c r="A369" s="260"/>
      <c r="B369" s="260"/>
      <c r="C369" s="260"/>
      <c r="D369" s="260"/>
      <c r="E369" s="91">
        <v>9</v>
      </c>
      <c r="F369" s="91">
        <f t="shared" si="95"/>
        <v>55</v>
      </c>
      <c r="G369" s="98">
        <v>0</v>
      </c>
      <c r="H369" s="99">
        <f t="shared" si="100"/>
        <v>0</v>
      </c>
      <c r="I369" s="98">
        <v>1</v>
      </c>
      <c r="J369" s="99">
        <f t="shared" si="101"/>
        <v>1.8181818181818181E-2</v>
      </c>
      <c r="K369" s="98">
        <v>21</v>
      </c>
      <c r="L369" s="99">
        <f t="shared" si="102"/>
        <v>0.38181818181818183</v>
      </c>
      <c r="M369" s="98">
        <v>28</v>
      </c>
      <c r="N369" s="99">
        <f t="shared" si="103"/>
        <v>0.50909090909090904</v>
      </c>
      <c r="O369" s="98">
        <v>5</v>
      </c>
      <c r="P369" s="99">
        <f t="shared" si="104"/>
        <v>9.0909090909090912E-2</v>
      </c>
      <c r="Q369" s="94">
        <f t="shared" si="98"/>
        <v>1</v>
      </c>
      <c r="R369" s="95">
        <f t="shared" si="90"/>
        <v>1.8181818181818181E-2</v>
      </c>
      <c r="S369" s="94">
        <f t="shared" si="99"/>
        <v>54</v>
      </c>
      <c r="T369" s="95">
        <f t="shared" si="92"/>
        <v>0.98181818181818181</v>
      </c>
      <c r="U369" s="138" t="str">
        <f>IF(F369='TK_HL-HK'!$C$69,"Đúng","Sai")</f>
        <v>Đúng</v>
      </c>
      <c r="V369" s="5"/>
      <c r="W369" s="5"/>
      <c r="X369" s="5"/>
      <c r="Y369" s="5"/>
      <c r="Z369" s="5"/>
    </row>
    <row r="370" spans="1:26" ht="15" customHeight="1" x14ac:dyDescent="0.2">
      <c r="A370" s="260"/>
      <c r="B370" s="260"/>
      <c r="C370" s="261"/>
      <c r="D370" s="261"/>
      <c r="E370" s="88" t="s">
        <v>66</v>
      </c>
      <c r="F370" s="88">
        <f t="shared" si="95"/>
        <v>283</v>
      </c>
      <c r="G370" s="106">
        <f>SUM(G366:G369)</f>
        <v>0</v>
      </c>
      <c r="H370" s="102">
        <f t="shared" si="100"/>
        <v>0</v>
      </c>
      <c r="I370" s="106">
        <f>SUM(I366:I369)</f>
        <v>11</v>
      </c>
      <c r="J370" s="102">
        <f t="shared" si="101"/>
        <v>3.8869257950530034E-2</v>
      </c>
      <c r="K370" s="106">
        <f>SUM(K366:K369)</f>
        <v>78</v>
      </c>
      <c r="L370" s="102">
        <f t="shared" si="102"/>
        <v>0.2756183745583039</v>
      </c>
      <c r="M370" s="106">
        <f>SUM(M366:M369)</f>
        <v>119</v>
      </c>
      <c r="N370" s="102">
        <f t="shared" si="103"/>
        <v>0.4204946996466431</v>
      </c>
      <c r="O370" s="106">
        <f>SUM(O366:O369)</f>
        <v>75</v>
      </c>
      <c r="P370" s="102">
        <f t="shared" si="104"/>
        <v>0.26501766784452296</v>
      </c>
      <c r="Q370" s="89">
        <f t="shared" si="98"/>
        <v>11</v>
      </c>
      <c r="R370" s="97">
        <f t="shared" si="90"/>
        <v>3.8869257950530034E-2</v>
      </c>
      <c r="S370" s="89">
        <f t="shared" si="99"/>
        <v>272</v>
      </c>
      <c r="T370" s="97">
        <f t="shared" si="92"/>
        <v>0.96113074204946991</v>
      </c>
      <c r="U370" s="138" t="str">
        <f>IF(F370='TK_HL-HK'!$C$70,"Đúng","Sai")</f>
        <v>Đúng</v>
      </c>
      <c r="V370" s="5"/>
      <c r="W370" s="5"/>
      <c r="X370" s="5"/>
      <c r="Y370" s="5"/>
      <c r="Z370" s="5"/>
    </row>
    <row r="371" spans="1:26" ht="15" customHeight="1" x14ac:dyDescent="0.2">
      <c r="A371" s="260"/>
      <c r="B371" s="260"/>
      <c r="C371" s="262">
        <v>2</v>
      </c>
      <c r="D371" s="259" t="s">
        <v>67</v>
      </c>
      <c r="E371" s="91">
        <v>6</v>
      </c>
      <c r="F371" s="91">
        <f t="shared" si="95"/>
        <v>66</v>
      </c>
      <c r="G371" s="98">
        <v>1</v>
      </c>
      <c r="H371" s="99">
        <f t="shared" si="100"/>
        <v>1.5151515151515152E-2</v>
      </c>
      <c r="I371" s="98">
        <v>3</v>
      </c>
      <c r="J371" s="99">
        <f t="shared" si="101"/>
        <v>4.5454545454545456E-2</v>
      </c>
      <c r="K371" s="98">
        <v>4</v>
      </c>
      <c r="L371" s="99">
        <f t="shared" si="102"/>
        <v>6.0606060606060608E-2</v>
      </c>
      <c r="M371" s="98">
        <v>20</v>
      </c>
      <c r="N371" s="99">
        <f t="shared" si="103"/>
        <v>0.30303030303030304</v>
      </c>
      <c r="O371" s="98">
        <v>38</v>
      </c>
      <c r="P371" s="99">
        <f t="shared" si="104"/>
        <v>0.5757575757575758</v>
      </c>
      <c r="Q371" s="94">
        <f t="shared" si="98"/>
        <v>4</v>
      </c>
      <c r="R371" s="95">
        <f t="shared" si="90"/>
        <v>6.0606060606060608E-2</v>
      </c>
      <c r="S371" s="94">
        <f t="shared" si="99"/>
        <v>62</v>
      </c>
      <c r="T371" s="95">
        <f t="shared" si="92"/>
        <v>0.93939393939393945</v>
      </c>
      <c r="U371" s="138" t="str">
        <f>IF(F371='TK_HL-HK'!$C$66,"Đúng","Sai")</f>
        <v>Đúng</v>
      </c>
      <c r="V371" s="5"/>
      <c r="W371" s="5"/>
      <c r="X371" s="5"/>
      <c r="Y371" s="5"/>
      <c r="Z371" s="5"/>
    </row>
    <row r="372" spans="1:26" ht="15" customHeight="1" x14ac:dyDescent="0.2">
      <c r="A372" s="260"/>
      <c r="B372" s="260"/>
      <c r="C372" s="260"/>
      <c r="D372" s="260"/>
      <c r="E372" s="91">
        <v>7</v>
      </c>
      <c r="F372" s="91">
        <f t="shared" si="95"/>
        <v>88</v>
      </c>
      <c r="G372" s="98">
        <v>0</v>
      </c>
      <c r="H372" s="99">
        <f t="shared" si="100"/>
        <v>0</v>
      </c>
      <c r="I372" s="98">
        <v>6</v>
      </c>
      <c r="J372" s="99">
        <f t="shared" si="101"/>
        <v>6.8181818181818177E-2</v>
      </c>
      <c r="K372" s="98">
        <v>16</v>
      </c>
      <c r="L372" s="99">
        <f t="shared" si="102"/>
        <v>0.18181818181818182</v>
      </c>
      <c r="M372" s="98">
        <v>25</v>
      </c>
      <c r="N372" s="99">
        <f t="shared" si="103"/>
        <v>0.28409090909090912</v>
      </c>
      <c r="O372" s="98">
        <v>41</v>
      </c>
      <c r="P372" s="99">
        <f t="shared" si="104"/>
        <v>0.46590909090909088</v>
      </c>
      <c r="Q372" s="94">
        <f t="shared" si="98"/>
        <v>6</v>
      </c>
      <c r="R372" s="95">
        <f t="shared" si="90"/>
        <v>6.8181818181818177E-2</v>
      </c>
      <c r="S372" s="94">
        <f t="shared" si="99"/>
        <v>82</v>
      </c>
      <c r="T372" s="95">
        <f t="shared" si="92"/>
        <v>0.93181818181818177</v>
      </c>
      <c r="U372" s="138" t="str">
        <f>IF(F372='TK_HL-HK'!$C$67,"Đúng","Sai")</f>
        <v>Đúng</v>
      </c>
      <c r="V372" s="5"/>
      <c r="W372" s="5"/>
      <c r="X372" s="5"/>
      <c r="Y372" s="5"/>
      <c r="Z372" s="5"/>
    </row>
    <row r="373" spans="1:26" ht="15" customHeight="1" x14ac:dyDescent="0.2">
      <c r="A373" s="260"/>
      <c r="B373" s="260"/>
      <c r="C373" s="260"/>
      <c r="D373" s="260"/>
      <c r="E373" s="91">
        <v>8</v>
      </c>
      <c r="F373" s="91">
        <f t="shared" si="95"/>
        <v>74</v>
      </c>
      <c r="G373" s="98">
        <v>0</v>
      </c>
      <c r="H373" s="99">
        <f t="shared" si="100"/>
        <v>0</v>
      </c>
      <c r="I373" s="98">
        <v>6</v>
      </c>
      <c r="J373" s="99">
        <f t="shared" si="101"/>
        <v>8.1081081081081086E-2</v>
      </c>
      <c r="K373" s="98">
        <v>14</v>
      </c>
      <c r="L373" s="99">
        <f t="shared" si="102"/>
        <v>0.1891891891891892</v>
      </c>
      <c r="M373" s="98">
        <v>22</v>
      </c>
      <c r="N373" s="99">
        <f t="shared" si="103"/>
        <v>0.29729729729729731</v>
      </c>
      <c r="O373" s="98">
        <v>32</v>
      </c>
      <c r="P373" s="99">
        <f t="shared" si="104"/>
        <v>0.43243243243243246</v>
      </c>
      <c r="Q373" s="94">
        <f t="shared" si="98"/>
        <v>6</v>
      </c>
      <c r="R373" s="95">
        <f t="shared" si="90"/>
        <v>8.1081081081081086E-2</v>
      </c>
      <c r="S373" s="94">
        <f t="shared" si="99"/>
        <v>68</v>
      </c>
      <c r="T373" s="95">
        <f t="shared" si="92"/>
        <v>0.91891891891891897</v>
      </c>
      <c r="U373" s="138" t="str">
        <f>IF(F373='TK_HL-HK'!$C$68,"Đúng","Sai")</f>
        <v>Đúng</v>
      </c>
      <c r="V373" s="5"/>
      <c r="W373" s="5"/>
      <c r="X373" s="5"/>
      <c r="Y373" s="5"/>
      <c r="Z373" s="5"/>
    </row>
    <row r="374" spans="1:26" ht="15" customHeight="1" x14ac:dyDescent="0.2">
      <c r="A374" s="260"/>
      <c r="B374" s="260"/>
      <c r="C374" s="260"/>
      <c r="D374" s="260"/>
      <c r="E374" s="91">
        <v>9</v>
      </c>
      <c r="F374" s="91">
        <f t="shared" si="95"/>
        <v>55</v>
      </c>
      <c r="G374" s="98">
        <v>3</v>
      </c>
      <c r="H374" s="99">
        <f t="shared" si="100"/>
        <v>5.4545454545454543E-2</v>
      </c>
      <c r="I374" s="98">
        <v>4</v>
      </c>
      <c r="J374" s="99">
        <f t="shared" si="101"/>
        <v>7.2727272727272724E-2</v>
      </c>
      <c r="K374" s="98">
        <v>17</v>
      </c>
      <c r="L374" s="99">
        <f t="shared" si="102"/>
        <v>0.30909090909090908</v>
      </c>
      <c r="M374" s="98">
        <v>15</v>
      </c>
      <c r="N374" s="99">
        <f t="shared" si="103"/>
        <v>0.27272727272727271</v>
      </c>
      <c r="O374" s="98">
        <v>16</v>
      </c>
      <c r="P374" s="99">
        <f t="shared" si="104"/>
        <v>0.29090909090909089</v>
      </c>
      <c r="Q374" s="94">
        <f t="shared" si="98"/>
        <v>7</v>
      </c>
      <c r="R374" s="95">
        <f t="shared" si="90"/>
        <v>0.12727272727272726</v>
      </c>
      <c r="S374" s="94">
        <f t="shared" si="99"/>
        <v>48</v>
      </c>
      <c r="T374" s="95">
        <f t="shared" si="92"/>
        <v>0.87272727272727268</v>
      </c>
      <c r="U374" s="138" t="str">
        <f>IF(F374='TK_HL-HK'!$C$69,"Đúng","Sai")</f>
        <v>Đúng</v>
      </c>
      <c r="V374" s="5"/>
      <c r="W374" s="5"/>
      <c r="X374" s="5"/>
      <c r="Y374" s="5"/>
      <c r="Z374" s="5"/>
    </row>
    <row r="375" spans="1:26" ht="15" customHeight="1" x14ac:dyDescent="0.2">
      <c r="A375" s="260"/>
      <c r="B375" s="260"/>
      <c r="C375" s="261"/>
      <c r="D375" s="261"/>
      <c r="E375" s="88" t="s">
        <v>66</v>
      </c>
      <c r="F375" s="88">
        <f t="shared" si="95"/>
        <v>283</v>
      </c>
      <c r="G375" s="106">
        <f>SUM(G371:G374)</f>
        <v>4</v>
      </c>
      <c r="H375" s="107">
        <f t="shared" si="100"/>
        <v>1.4134275618374558E-2</v>
      </c>
      <c r="I375" s="106">
        <f>SUM(I371:I374)</f>
        <v>19</v>
      </c>
      <c r="J375" s="107">
        <f t="shared" si="101"/>
        <v>6.7137809187279157E-2</v>
      </c>
      <c r="K375" s="106">
        <f>SUM(K371:K374)</f>
        <v>51</v>
      </c>
      <c r="L375" s="107">
        <f t="shared" si="102"/>
        <v>0.18021201413427562</v>
      </c>
      <c r="M375" s="106">
        <f>SUM(M371:M374)</f>
        <v>82</v>
      </c>
      <c r="N375" s="107">
        <f t="shared" si="103"/>
        <v>0.28975265017667845</v>
      </c>
      <c r="O375" s="106">
        <f>SUM(O371:O374)</f>
        <v>127</v>
      </c>
      <c r="P375" s="102">
        <f t="shared" si="104"/>
        <v>0.44876325088339225</v>
      </c>
      <c r="Q375" s="89">
        <f t="shared" si="98"/>
        <v>23</v>
      </c>
      <c r="R375" s="97">
        <f t="shared" si="90"/>
        <v>8.1272084805653705E-2</v>
      </c>
      <c r="S375" s="89">
        <f t="shared" si="99"/>
        <v>260</v>
      </c>
      <c r="T375" s="97">
        <f t="shared" si="92"/>
        <v>0.91872791519434627</v>
      </c>
      <c r="U375" s="138" t="str">
        <f>IF(F375='TK_HL-HK'!$C$70,"Đúng","Sai")</f>
        <v>Đúng</v>
      </c>
      <c r="V375" s="5"/>
      <c r="W375" s="5"/>
      <c r="X375" s="5"/>
      <c r="Y375" s="5"/>
      <c r="Z375" s="5"/>
    </row>
    <row r="376" spans="1:26" ht="15" customHeight="1" x14ac:dyDescent="0.2">
      <c r="A376" s="260"/>
      <c r="B376" s="260"/>
      <c r="C376" s="262">
        <v>5</v>
      </c>
      <c r="D376" s="265" t="s">
        <v>68</v>
      </c>
      <c r="E376" s="91">
        <v>6</v>
      </c>
      <c r="F376" s="91">
        <f t="shared" si="95"/>
        <v>66</v>
      </c>
      <c r="G376" s="98">
        <v>0</v>
      </c>
      <c r="H376" s="99">
        <f t="shared" si="100"/>
        <v>0</v>
      </c>
      <c r="I376" s="98">
        <v>3</v>
      </c>
      <c r="J376" s="99">
        <f t="shared" si="101"/>
        <v>4.5454545454545456E-2</v>
      </c>
      <c r="K376" s="98">
        <v>29</v>
      </c>
      <c r="L376" s="99">
        <f t="shared" si="102"/>
        <v>0.43939393939393939</v>
      </c>
      <c r="M376" s="98">
        <v>15</v>
      </c>
      <c r="N376" s="99">
        <f t="shared" si="103"/>
        <v>0.22727272727272727</v>
      </c>
      <c r="O376" s="98">
        <v>19</v>
      </c>
      <c r="P376" s="99">
        <f t="shared" si="104"/>
        <v>0.2878787878787879</v>
      </c>
      <c r="Q376" s="94">
        <f t="shared" si="98"/>
        <v>3</v>
      </c>
      <c r="R376" s="95">
        <f t="shared" si="90"/>
        <v>4.5454545454545456E-2</v>
      </c>
      <c r="S376" s="94">
        <f t="shared" si="99"/>
        <v>63</v>
      </c>
      <c r="T376" s="95">
        <f t="shared" si="92"/>
        <v>0.95454545454545459</v>
      </c>
      <c r="U376" s="138" t="str">
        <f>IF(F376='TK_HL-HK'!$C$66,"Đúng","Sai")</f>
        <v>Đúng</v>
      </c>
      <c r="V376" s="5"/>
      <c r="W376" s="5"/>
      <c r="X376" s="5"/>
      <c r="Y376" s="5"/>
      <c r="Z376" s="5"/>
    </row>
    <row r="377" spans="1:26" ht="15" customHeight="1" x14ac:dyDescent="0.2">
      <c r="A377" s="260"/>
      <c r="B377" s="260"/>
      <c r="C377" s="260"/>
      <c r="D377" s="260"/>
      <c r="E377" s="91">
        <v>7</v>
      </c>
      <c r="F377" s="91">
        <f t="shared" si="95"/>
        <v>88</v>
      </c>
      <c r="G377" s="98">
        <v>3</v>
      </c>
      <c r="H377" s="99">
        <f t="shared" si="100"/>
        <v>3.4090909090909088E-2</v>
      </c>
      <c r="I377" s="98">
        <v>1</v>
      </c>
      <c r="J377" s="99">
        <f t="shared" si="101"/>
        <v>1.1363636363636364E-2</v>
      </c>
      <c r="K377" s="98">
        <v>27</v>
      </c>
      <c r="L377" s="99">
        <f t="shared" si="102"/>
        <v>0.30681818181818182</v>
      </c>
      <c r="M377" s="98">
        <v>21</v>
      </c>
      <c r="N377" s="99">
        <f t="shared" si="103"/>
        <v>0.23863636363636365</v>
      </c>
      <c r="O377" s="98">
        <v>36</v>
      </c>
      <c r="P377" s="99">
        <f t="shared" si="104"/>
        <v>0.40909090909090912</v>
      </c>
      <c r="Q377" s="94">
        <f t="shared" si="98"/>
        <v>4</v>
      </c>
      <c r="R377" s="95">
        <f t="shared" si="90"/>
        <v>4.5454545454545456E-2</v>
      </c>
      <c r="S377" s="94">
        <f t="shared" si="99"/>
        <v>84</v>
      </c>
      <c r="T377" s="95">
        <f t="shared" si="92"/>
        <v>0.95454545454545459</v>
      </c>
      <c r="U377" s="138" t="str">
        <f>IF(F377='TK_HL-HK'!$C$67,"Đúng","Sai")</f>
        <v>Đúng</v>
      </c>
      <c r="V377" s="5"/>
      <c r="W377" s="5"/>
      <c r="X377" s="5"/>
      <c r="Y377" s="5"/>
      <c r="Z377" s="5"/>
    </row>
    <row r="378" spans="1:26" ht="15" customHeight="1" x14ac:dyDescent="0.2">
      <c r="A378" s="260"/>
      <c r="B378" s="260"/>
      <c r="C378" s="260"/>
      <c r="D378" s="260"/>
      <c r="E378" s="91">
        <v>8</v>
      </c>
      <c r="F378" s="91">
        <f t="shared" si="95"/>
        <v>74</v>
      </c>
      <c r="G378" s="98">
        <v>2</v>
      </c>
      <c r="H378" s="99">
        <f t="shared" si="100"/>
        <v>2.7027027027027029E-2</v>
      </c>
      <c r="I378" s="98">
        <v>3</v>
      </c>
      <c r="J378" s="99">
        <f t="shared" si="101"/>
        <v>4.0540540540540543E-2</v>
      </c>
      <c r="K378" s="98">
        <v>6</v>
      </c>
      <c r="L378" s="99">
        <f t="shared" si="102"/>
        <v>8.1081081081081086E-2</v>
      </c>
      <c r="M378" s="98">
        <v>9</v>
      </c>
      <c r="N378" s="99">
        <f t="shared" si="103"/>
        <v>0.12162162162162163</v>
      </c>
      <c r="O378" s="98">
        <v>54</v>
      </c>
      <c r="P378" s="99">
        <f t="shared" si="104"/>
        <v>0.72972972972972971</v>
      </c>
      <c r="Q378" s="94">
        <f t="shared" si="98"/>
        <v>5</v>
      </c>
      <c r="R378" s="95">
        <f t="shared" si="90"/>
        <v>6.7567567567567571E-2</v>
      </c>
      <c r="S378" s="94">
        <f t="shared" si="99"/>
        <v>69</v>
      </c>
      <c r="T378" s="95">
        <f t="shared" si="92"/>
        <v>0.93243243243243246</v>
      </c>
      <c r="U378" s="138" t="str">
        <f>IF(F378='TK_HL-HK'!$C$68,"Đúng","Sai")</f>
        <v>Đúng</v>
      </c>
      <c r="V378" s="5"/>
      <c r="W378" s="5"/>
      <c r="X378" s="5"/>
      <c r="Y378" s="5"/>
      <c r="Z378" s="5"/>
    </row>
    <row r="379" spans="1:26" ht="15" customHeight="1" x14ac:dyDescent="0.2">
      <c r="A379" s="260"/>
      <c r="B379" s="260"/>
      <c r="C379" s="260"/>
      <c r="D379" s="260"/>
      <c r="E379" s="91">
        <v>9</v>
      </c>
      <c r="F379" s="91">
        <v>55</v>
      </c>
      <c r="G379" s="98">
        <v>0</v>
      </c>
      <c r="H379" s="99">
        <f t="shared" si="100"/>
        <v>0</v>
      </c>
      <c r="I379" s="98">
        <v>0</v>
      </c>
      <c r="J379" s="99">
        <f t="shared" si="101"/>
        <v>0</v>
      </c>
      <c r="K379" s="98">
        <v>4</v>
      </c>
      <c r="L379" s="99">
        <f t="shared" si="102"/>
        <v>7.2727272727272724E-2</v>
      </c>
      <c r="M379" s="98">
        <v>4</v>
      </c>
      <c r="N379" s="99">
        <f t="shared" si="103"/>
        <v>7.2727272727272724E-2</v>
      </c>
      <c r="O379" s="98">
        <v>47</v>
      </c>
      <c r="P379" s="99">
        <f t="shared" si="104"/>
        <v>0.8545454545454545</v>
      </c>
      <c r="Q379" s="94">
        <f t="shared" si="98"/>
        <v>0</v>
      </c>
      <c r="R379" s="95">
        <f t="shared" si="90"/>
        <v>0</v>
      </c>
      <c r="S379" s="94">
        <f t="shared" si="99"/>
        <v>55</v>
      </c>
      <c r="T379" s="95">
        <f t="shared" si="92"/>
        <v>1</v>
      </c>
      <c r="U379" s="138" t="str">
        <f>IF(F379='TK_HL-HK'!$C$69,"Đúng","Sai")</f>
        <v>Đúng</v>
      </c>
      <c r="V379" s="5"/>
      <c r="W379" s="5"/>
      <c r="X379" s="5"/>
      <c r="Y379" s="5"/>
      <c r="Z379" s="5"/>
    </row>
    <row r="380" spans="1:26" ht="15" customHeight="1" x14ac:dyDescent="0.2">
      <c r="A380" s="260"/>
      <c r="B380" s="260"/>
      <c r="C380" s="261"/>
      <c r="D380" s="261"/>
      <c r="E380" s="88" t="s">
        <v>66</v>
      </c>
      <c r="F380" s="88">
        <f t="shared" ref="F380:F409" si="105">G380+I380+K380+M380+O380</f>
        <v>283</v>
      </c>
      <c r="G380" s="106">
        <f>SUM(G376:G379)</f>
        <v>5</v>
      </c>
      <c r="H380" s="107">
        <f t="shared" si="100"/>
        <v>1.7667844522968199E-2</v>
      </c>
      <c r="I380" s="106">
        <f>SUM(I376:I379)</f>
        <v>7</v>
      </c>
      <c r="J380" s="107">
        <f t="shared" si="101"/>
        <v>2.4734982332155476E-2</v>
      </c>
      <c r="K380" s="106">
        <f>SUM(K376:K379)</f>
        <v>66</v>
      </c>
      <c r="L380" s="107">
        <f t="shared" si="102"/>
        <v>0.2332155477031802</v>
      </c>
      <c r="M380" s="106">
        <f>SUM(M376:M379)</f>
        <v>49</v>
      </c>
      <c r="N380" s="107">
        <f t="shared" si="103"/>
        <v>0.17314487632508835</v>
      </c>
      <c r="O380" s="106">
        <f>SUM(O376:O379)</f>
        <v>156</v>
      </c>
      <c r="P380" s="102">
        <f t="shared" si="104"/>
        <v>0.5512367491166078</v>
      </c>
      <c r="Q380" s="89">
        <f t="shared" si="98"/>
        <v>12</v>
      </c>
      <c r="R380" s="97">
        <f t="shared" si="90"/>
        <v>4.2402826855123678E-2</v>
      </c>
      <c r="S380" s="89">
        <f t="shared" si="99"/>
        <v>271</v>
      </c>
      <c r="T380" s="97">
        <f t="shared" si="92"/>
        <v>0.95759717314487636</v>
      </c>
      <c r="U380" s="138" t="str">
        <f>IF(F380='TK_HL-HK'!$C$70,"Đúng","Sai")</f>
        <v>Đúng</v>
      </c>
      <c r="V380" s="5"/>
      <c r="W380" s="5"/>
      <c r="X380" s="5"/>
      <c r="Y380" s="5"/>
      <c r="Z380" s="5"/>
    </row>
    <row r="381" spans="1:26" ht="15" customHeight="1" x14ac:dyDescent="0.2">
      <c r="A381" s="260"/>
      <c r="B381" s="260"/>
      <c r="C381" s="262">
        <v>6</v>
      </c>
      <c r="D381" s="259" t="s">
        <v>69</v>
      </c>
      <c r="E381" s="91">
        <v>6</v>
      </c>
      <c r="F381" s="91">
        <f t="shared" si="105"/>
        <v>66</v>
      </c>
      <c r="G381" s="98">
        <v>1</v>
      </c>
      <c r="H381" s="99">
        <f t="shared" si="100"/>
        <v>1.5151515151515152E-2</v>
      </c>
      <c r="I381" s="98">
        <v>0</v>
      </c>
      <c r="J381" s="99">
        <f t="shared" si="101"/>
        <v>0</v>
      </c>
      <c r="K381" s="98">
        <v>4</v>
      </c>
      <c r="L381" s="99">
        <f t="shared" si="102"/>
        <v>6.0606060606060608E-2</v>
      </c>
      <c r="M381" s="98">
        <v>19</v>
      </c>
      <c r="N381" s="99">
        <f t="shared" si="103"/>
        <v>0.2878787878787879</v>
      </c>
      <c r="O381" s="98">
        <v>42</v>
      </c>
      <c r="P381" s="99">
        <f t="shared" si="104"/>
        <v>0.63636363636363635</v>
      </c>
      <c r="Q381" s="94">
        <f t="shared" ref="Q381:Q390" si="106">G381+I381</f>
        <v>1</v>
      </c>
      <c r="R381" s="95">
        <f t="shared" si="90"/>
        <v>1.5151515151515152E-2</v>
      </c>
      <c r="S381" s="94">
        <f t="shared" ref="S381:S390" si="107">K381+M381+O381</f>
        <v>65</v>
      </c>
      <c r="T381" s="95">
        <f t="shared" si="92"/>
        <v>0.98484848484848486</v>
      </c>
      <c r="U381" s="138" t="str">
        <f>IF(F381='TK_HL-HK'!$C$66,"Đúng","Sai")</f>
        <v>Đúng</v>
      </c>
      <c r="V381" s="53"/>
      <c r="W381" s="53"/>
      <c r="X381" s="53"/>
      <c r="Y381" s="53"/>
      <c r="Z381" s="53"/>
    </row>
    <row r="382" spans="1:26" ht="15" customHeight="1" x14ac:dyDescent="0.2">
      <c r="A382" s="260"/>
      <c r="B382" s="260"/>
      <c r="C382" s="260"/>
      <c r="D382" s="260"/>
      <c r="E382" s="91">
        <v>7</v>
      </c>
      <c r="F382" s="91">
        <f t="shared" si="105"/>
        <v>88</v>
      </c>
      <c r="G382" s="98">
        <v>1</v>
      </c>
      <c r="H382" s="99">
        <f t="shared" si="100"/>
        <v>1.1363636363636364E-2</v>
      </c>
      <c r="I382" s="98">
        <v>0</v>
      </c>
      <c r="J382" s="99">
        <f t="shared" si="101"/>
        <v>0</v>
      </c>
      <c r="K382" s="98">
        <v>12</v>
      </c>
      <c r="L382" s="99">
        <f t="shared" si="102"/>
        <v>0.13636363636363635</v>
      </c>
      <c r="M382" s="98">
        <v>19</v>
      </c>
      <c r="N382" s="99">
        <f t="shared" si="103"/>
        <v>0.21590909090909091</v>
      </c>
      <c r="O382" s="98">
        <v>56</v>
      </c>
      <c r="P382" s="99">
        <f t="shared" si="104"/>
        <v>0.63636363636363635</v>
      </c>
      <c r="Q382" s="94">
        <f t="shared" si="106"/>
        <v>1</v>
      </c>
      <c r="R382" s="95">
        <f t="shared" si="90"/>
        <v>1.1363636363636364E-2</v>
      </c>
      <c r="S382" s="94">
        <f t="shared" si="107"/>
        <v>87</v>
      </c>
      <c r="T382" s="95">
        <f t="shared" si="92"/>
        <v>0.98863636363636365</v>
      </c>
      <c r="U382" s="138" t="str">
        <f>IF(F382='TK_HL-HK'!$C$67,"Đúng","Sai")</f>
        <v>Đúng</v>
      </c>
      <c r="V382" s="53"/>
      <c r="W382" s="53"/>
      <c r="X382" s="53"/>
      <c r="Y382" s="53"/>
      <c r="Z382" s="53"/>
    </row>
    <row r="383" spans="1:26" ht="15" customHeight="1" x14ac:dyDescent="0.2">
      <c r="A383" s="260"/>
      <c r="B383" s="260"/>
      <c r="C383" s="260"/>
      <c r="D383" s="260"/>
      <c r="E383" s="91">
        <v>8</v>
      </c>
      <c r="F383" s="91">
        <f t="shared" si="105"/>
        <v>74</v>
      </c>
      <c r="G383" s="98">
        <v>0</v>
      </c>
      <c r="H383" s="99">
        <f t="shared" si="100"/>
        <v>0</v>
      </c>
      <c r="I383" s="98">
        <v>0</v>
      </c>
      <c r="J383" s="99">
        <f t="shared" si="101"/>
        <v>0</v>
      </c>
      <c r="K383" s="98">
        <v>1</v>
      </c>
      <c r="L383" s="99">
        <f t="shared" si="102"/>
        <v>1.3513513513513514E-2</v>
      </c>
      <c r="M383" s="98">
        <v>4</v>
      </c>
      <c r="N383" s="99">
        <f t="shared" si="103"/>
        <v>5.4054054054054057E-2</v>
      </c>
      <c r="O383" s="98">
        <v>69</v>
      </c>
      <c r="P383" s="99">
        <f t="shared" si="104"/>
        <v>0.93243243243243246</v>
      </c>
      <c r="Q383" s="94">
        <f t="shared" si="106"/>
        <v>0</v>
      </c>
      <c r="R383" s="95">
        <f t="shared" si="90"/>
        <v>0</v>
      </c>
      <c r="S383" s="94">
        <f t="shared" si="107"/>
        <v>74</v>
      </c>
      <c r="T383" s="95">
        <f t="shared" si="92"/>
        <v>1</v>
      </c>
      <c r="U383" s="138" t="str">
        <f>IF(F383='TK_HL-HK'!$C$68,"Đúng","Sai")</f>
        <v>Đúng</v>
      </c>
      <c r="V383" s="53"/>
      <c r="W383" s="53"/>
      <c r="X383" s="53"/>
      <c r="Y383" s="53"/>
      <c r="Z383" s="53"/>
    </row>
    <row r="384" spans="1:26" ht="15" customHeight="1" x14ac:dyDescent="0.2">
      <c r="A384" s="260"/>
      <c r="B384" s="260"/>
      <c r="C384" s="260"/>
      <c r="D384" s="260"/>
      <c r="E384" s="91">
        <v>9</v>
      </c>
      <c r="F384" s="91">
        <f t="shared" si="105"/>
        <v>55</v>
      </c>
      <c r="G384" s="98">
        <v>0</v>
      </c>
      <c r="H384" s="99">
        <f t="shared" si="100"/>
        <v>0</v>
      </c>
      <c r="I384" s="98">
        <v>0</v>
      </c>
      <c r="J384" s="99">
        <f t="shared" si="101"/>
        <v>0</v>
      </c>
      <c r="K384" s="98">
        <v>3</v>
      </c>
      <c r="L384" s="99">
        <f t="shared" si="102"/>
        <v>5.4545454545454543E-2</v>
      </c>
      <c r="M384" s="98">
        <v>8</v>
      </c>
      <c r="N384" s="99">
        <f t="shared" si="103"/>
        <v>0.14545454545454545</v>
      </c>
      <c r="O384" s="98">
        <v>44</v>
      </c>
      <c r="P384" s="99">
        <f t="shared" si="104"/>
        <v>0.8</v>
      </c>
      <c r="Q384" s="94">
        <f t="shared" si="106"/>
        <v>0</v>
      </c>
      <c r="R384" s="95">
        <f t="shared" si="90"/>
        <v>0</v>
      </c>
      <c r="S384" s="94">
        <f t="shared" si="107"/>
        <v>55</v>
      </c>
      <c r="T384" s="95">
        <f t="shared" si="92"/>
        <v>1</v>
      </c>
      <c r="U384" s="138" t="str">
        <f>IF(F384='TK_HL-HK'!$C$69,"Đúng","Sai")</f>
        <v>Đúng</v>
      </c>
      <c r="V384" s="5"/>
      <c r="W384" s="5"/>
      <c r="X384" s="5"/>
      <c r="Y384" s="5"/>
      <c r="Z384" s="5"/>
    </row>
    <row r="385" spans="1:26" ht="15" customHeight="1" x14ac:dyDescent="0.2">
      <c r="A385" s="260"/>
      <c r="B385" s="260"/>
      <c r="C385" s="261"/>
      <c r="D385" s="261"/>
      <c r="E385" s="88" t="s">
        <v>66</v>
      </c>
      <c r="F385" s="88">
        <f t="shared" si="105"/>
        <v>283</v>
      </c>
      <c r="G385" s="106">
        <f>SUM(G381:G384)</f>
        <v>2</v>
      </c>
      <c r="H385" s="107">
        <f t="shared" si="100"/>
        <v>7.0671378091872791E-3</v>
      </c>
      <c r="I385" s="106">
        <f>SUM(I381:I384)</f>
        <v>0</v>
      </c>
      <c r="J385" s="107">
        <f t="shared" si="101"/>
        <v>0</v>
      </c>
      <c r="K385" s="106">
        <f>SUM(K381:K384)</f>
        <v>20</v>
      </c>
      <c r="L385" s="107">
        <f t="shared" si="102"/>
        <v>7.0671378091872794E-2</v>
      </c>
      <c r="M385" s="106">
        <f>SUM(M381:M384)</f>
        <v>50</v>
      </c>
      <c r="N385" s="107">
        <f t="shared" si="103"/>
        <v>0.17667844522968199</v>
      </c>
      <c r="O385" s="106">
        <f>SUM(O381:O384)</f>
        <v>211</v>
      </c>
      <c r="P385" s="102">
        <f t="shared" si="104"/>
        <v>0.74558303886925792</v>
      </c>
      <c r="Q385" s="89">
        <f t="shared" si="106"/>
        <v>2</v>
      </c>
      <c r="R385" s="97">
        <f t="shared" si="90"/>
        <v>7.0671378091872791E-3</v>
      </c>
      <c r="S385" s="89">
        <f t="shared" si="107"/>
        <v>281</v>
      </c>
      <c r="T385" s="97">
        <f t="shared" si="92"/>
        <v>0.99293286219081267</v>
      </c>
      <c r="U385" s="138" t="str">
        <f>IF(F385='TK_HL-HK'!$C$70,"Đúng","Sai")</f>
        <v>Đúng</v>
      </c>
      <c r="V385" s="5"/>
      <c r="W385" s="5"/>
      <c r="X385" s="5"/>
      <c r="Y385" s="5"/>
      <c r="Z385" s="5"/>
    </row>
    <row r="386" spans="1:26" ht="15" customHeight="1" x14ac:dyDescent="0.2">
      <c r="A386" s="260"/>
      <c r="B386" s="260"/>
      <c r="C386" s="262">
        <v>7</v>
      </c>
      <c r="D386" s="262" t="s">
        <v>70</v>
      </c>
      <c r="E386" s="91">
        <v>6</v>
      </c>
      <c r="F386" s="91">
        <f t="shared" si="105"/>
        <v>66</v>
      </c>
      <c r="G386" s="92">
        <v>0</v>
      </c>
      <c r="H386" s="93">
        <f>IF(F386&lt;&gt;0,G386/F386,)</f>
        <v>0</v>
      </c>
      <c r="I386" s="92">
        <v>4</v>
      </c>
      <c r="J386" s="93">
        <f>IF(F386&lt;&gt;0,I386/F386,)</f>
        <v>6.0606060606060608E-2</v>
      </c>
      <c r="K386" s="92">
        <v>16</v>
      </c>
      <c r="L386" s="93">
        <f>IF(F386&lt;&gt;0,K386/F386,)</f>
        <v>0.24242424242424243</v>
      </c>
      <c r="M386" s="92">
        <v>20</v>
      </c>
      <c r="N386" s="93">
        <f>IF(F386&lt;&gt;0,M386/F386,)</f>
        <v>0.30303030303030304</v>
      </c>
      <c r="O386" s="92">
        <v>26</v>
      </c>
      <c r="P386" s="93">
        <f>IF(F386&lt;&gt;0,O386/F386,)</f>
        <v>0.39393939393939392</v>
      </c>
      <c r="Q386" s="94">
        <f t="shared" si="106"/>
        <v>4</v>
      </c>
      <c r="R386" s="95">
        <f t="shared" si="90"/>
        <v>6.0606060606060608E-2</v>
      </c>
      <c r="S386" s="94">
        <f t="shared" si="107"/>
        <v>62</v>
      </c>
      <c r="T386" s="95">
        <f t="shared" si="92"/>
        <v>0.93939393939393945</v>
      </c>
      <c r="U386" s="138" t="str">
        <f>IF(F386='TK_HL-HK'!$C$66,"Đúng","Sai")</f>
        <v>Đúng</v>
      </c>
      <c r="V386" s="5"/>
      <c r="W386" s="5"/>
      <c r="X386" s="5"/>
      <c r="Y386" s="5"/>
      <c r="Z386" s="5"/>
    </row>
    <row r="387" spans="1:26" ht="15" customHeight="1" x14ac:dyDescent="0.2">
      <c r="A387" s="260"/>
      <c r="B387" s="260"/>
      <c r="C387" s="260"/>
      <c r="D387" s="260"/>
      <c r="E387" s="91">
        <v>7</v>
      </c>
      <c r="F387" s="91">
        <f t="shared" si="105"/>
        <v>88</v>
      </c>
      <c r="G387" s="98">
        <v>1</v>
      </c>
      <c r="H387" s="99">
        <f t="shared" ref="H387:H389" si="108">IF(F387&lt;&gt;0,G387/F387,)</f>
        <v>1.1363636363636364E-2</v>
      </c>
      <c r="I387" s="98">
        <v>0</v>
      </c>
      <c r="J387" s="99">
        <f t="shared" ref="J387:J389" si="109">IF(F387&lt;&gt;0,I387/F387,)</f>
        <v>0</v>
      </c>
      <c r="K387" s="98">
        <v>2</v>
      </c>
      <c r="L387" s="99">
        <f t="shared" ref="L387:L389" si="110">IF(F387&lt;&gt;0,K387/F387,)</f>
        <v>2.2727272727272728E-2</v>
      </c>
      <c r="M387" s="98">
        <v>8</v>
      </c>
      <c r="N387" s="99">
        <f t="shared" ref="N387:N389" si="111">IF(F387&lt;&gt;0,M387/F387,)</f>
        <v>9.0909090909090912E-2</v>
      </c>
      <c r="O387" s="98">
        <v>77</v>
      </c>
      <c r="P387" s="99">
        <f t="shared" ref="P387:P389" si="112">IF(F387&lt;&gt;0,O387/F387,)</f>
        <v>0.875</v>
      </c>
      <c r="Q387" s="94">
        <f t="shared" si="106"/>
        <v>1</v>
      </c>
      <c r="R387" s="95">
        <f t="shared" si="90"/>
        <v>1.1363636363636364E-2</v>
      </c>
      <c r="S387" s="94">
        <f t="shared" si="107"/>
        <v>87</v>
      </c>
      <c r="T387" s="95">
        <f t="shared" si="92"/>
        <v>0.98863636363636365</v>
      </c>
      <c r="U387" s="138" t="str">
        <f>IF(F387='TK_HL-HK'!$C$67,"Đúng","Sai")</f>
        <v>Đúng</v>
      </c>
      <c r="V387" s="5"/>
      <c r="W387" s="5"/>
      <c r="X387" s="5"/>
      <c r="Y387" s="5"/>
      <c r="Z387" s="5"/>
    </row>
    <row r="388" spans="1:26" ht="15" customHeight="1" x14ac:dyDescent="0.2">
      <c r="A388" s="260"/>
      <c r="B388" s="260"/>
      <c r="C388" s="260"/>
      <c r="D388" s="260"/>
      <c r="E388" s="91">
        <v>8</v>
      </c>
      <c r="F388" s="91">
        <f t="shared" si="105"/>
        <v>74</v>
      </c>
      <c r="G388" s="98">
        <v>0</v>
      </c>
      <c r="H388" s="99">
        <f t="shared" si="108"/>
        <v>0</v>
      </c>
      <c r="I388" s="98">
        <v>0</v>
      </c>
      <c r="J388" s="99">
        <f t="shared" si="109"/>
        <v>0</v>
      </c>
      <c r="K388" s="98">
        <v>1</v>
      </c>
      <c r="L388" s="99">
        <f t="shared" si="110"/>
        <v>1.3513513513513514E-2</v>
      </c>
      <c r="M388" s="98">
        <v>3</v>
      </c>
      <c r="N388" s="99">
        <f t="shared" si="111"/>
        <v>4.0540540540540543E-2</v>
      </c>
      <c r="O388" s="98">
        <v>70</v>
      </c>
      <c r="P388" s="99">
        <f t="shared" si="112"/>
        <v>0.94594594594594594</v>
      </c>
      <c r="Q388" s="94">
        <f t="shared" si="106"/>
        <v>0</v>
      </c>
      <c r="R388" s="95">
        <f t="shared" si="90"/>
        <v>0</v>
      </c>
      <c r="S388" s="94">
        <f t="shared" si="107"/>
        <v>74</v>
      </c>
      <c r="T388" s="95">
        <f t="shared" si="92"/>
        <v>1</v>
      </c>
      <c r="U388" s="138" t="str">
        <f>IF(F388='TK_HL-HK'!$C$68,"Đúng","Sai")</f>
        <v>Đúng</v>
      </c>
      <c r="V388" s="5"/>
      <c r="W388" s="5"/>
      <c r="X388" s="5"/>
      <c r="Y388" s="5"/>
      <c r="Z388" s="5"/>
    </row>
    <row r="389" spans="1:26" ht="15" customHeight="1" x14ac:dyDescent="0.2">
      <c r="A389" s="260"/>
      <c r="B389" s="260"/>
      <c r="C389" s="260"/>
      <c r="D389" s="260"/>
      <c r="E389" s="91">
        <v>9</v>
      </c>
      <c r="F389" s="91">
        <f t="shared" si="105"/>
        <v>55</v>
      </c>
      <c r="G389" s="98">
        <v>0</v>
      </c>
      <c r="H389" s="99">
        <f t="shared" si="108"/>
        <v>0</v>
      </c>
      <c r="I389" s="98">
        <v>0</v>
      </c>
      <c r="J389" s="99">
        <f t="shared" si="109"/>
        <v>0</v>
      </c>
      <c r="K389" s="98">
        <v>0</v>
      </c>
      <c r="L389" s="99">
        <f t="shared" si="110"/>
        <v>0</v>
      </c>
      <c r="M389" s="98">
        <v>6</v>
      </c>
      <c r="N389" s="99">
        <f t="shared" si="111"/>
        <v>0.10909090909090909</v>
      </c>
      <c r="O389" s="98">
        <v>49</v>
      </c>
      <c r="P389" s="99">
        <f t="shared" si="112"/>
        <v>0.89090909090909087</v>
      </c>
      <c r="Q389" s="94">
        <f t="shared" si="106"/>
        <v>0</v>
      </c>
      <c r="R389" s="95">
        <f t="shared" si="90"/>
        <v>0</v>
      </c>
      <c r="S389" s="94">
        <f t="shared" si="107"/>
        <v>55</v>
      </c>
      <c r="T389" s="95">
        <f t="shared" si="92"/>
        <v>1</v>
      </c>
      <c r="U389" s="138" t="str">
        <f>IF(F389='TK_HL-HK'!$C$69,"Đúng","Sai")</f>
        <v>Đúng</v>
      </c>
      <c r="V389" s="5"/>
      <c r="W389" s="5"/>
      <c r="X389" s="5"/>
      <c r="Y389" s="5"/>
      <c r="Z389" s="5"/>
    </row>
    <row r="390" spans="1:26" ht="15" customHeight="1" x14ac:dyDescent="0.2">
      <c r="A390" s="260"/>
      <c r="B390" s="260"/>
      <c r="C390" s="261"/>
      <c r="D390" s="261"/>
      <c r="E390" s="88" t="s">
        <v>66</v>
      </c>
      <c r="F390" s="88">
        <f t="shared" si="105"/>
        <v>283</v>
      </c>
      <c r="G390" s="89">
        <f>SUM(G386:G389)</f>
        <v>1</v>
      </c>
      <c r="H390" s="97">
        <f>IF(F390&lt;&gt;0,G390/F390,)</f>
        <v>3.5335689045936395E-3</v>
      </c>
      <c r="I390" s="89">
        <f>SUM(I386:I389)</f>
        <v>4</v>
      </c>
      <c r="J390" s="97">
        <f>IF(F390&lt;&gt;0,I390/F390,)</f>
        <v>1.4134275618374558E-2</v>
      </c>
      <c r="K390" s="89">
        <f>SUM(K386:K389)</f>
        <v>19</v>
      </c>
      <c r="L390" s="97">
        <f>IF(F390&lt;&gt;0,K390/F390,)</f>
        <v>6.7137809187279157E-2</v>
      </c>
      <c r="M390" s="89">
        <f>SUM(M386:M389)</f>
        <v>37</v>
      </c>
      <c r="N390" s="97">
        <f>IF(F390&lt;&gt;0,M390/F390,)</f>
        <v>0.13074204946996468</v>
      </c>
      <c r="O390" s="89">
        <f>SUM(O386:O389)</f>
        <v>222</v>
      </c>
      <c r="P390" s="96">
        <f>IF(F390&lt;&gt;0,O390/F390,)</f>
        <v>0.78445229681978801</v>
      </c>
      <c r="Q390" s="89">
        <f t="shared" si="106"/>
        <v>5</v>
      </c>
      <c r="R390" s="97">
        <f t="shared" si="90"/>
        <v>1.7667844522968199E-2</v>
      </c>
      <c r="S390" s="89">
        <f t="shared" si="107"/>
        <v>278</v>
      </c>
      <c r="T390" s="97">
        <f t="shared" si="92"/>
        <v>0.98233215547703179</v>
      </c>
      <c r="U390" s="138" t="str">
        <f>IF(F390='TK_HL-HK'!$C$70,"Đúng","Sai")</f>
        <v>Đúng</v>
      </c>
      <c r="V390" s="5"/>
      <c r="W390" s="5"/>
      <c r="X390" s="5"/>
      <c r="Y390" s="5"/>
      <c r="Z390" s="5"/>
    </row>
    <row r="391" spans="1:26" ht="15" customHeight="1" x14ac:dyDescent="0.2">
      <c r="A391" s="260"/>
      <c r="B391" s="260"/>
      <c r="C391" s="262">
        <v>8</v>
      </c>
      <c r="D391" s="259" t="s">
        <v>71</v>
      </c>
      <c r="E391" s="91">
        <v>6</v>
      </c>
      <c r="F391" s="91">
        <f t="shared" si="105"/>
        <v>66</v>
      </c>
      <c r="G391" s="98">
        <v>0</v>
      </c>
      <c r="H391" s="99">
        <f t="shared" ref="H391:H394" si="113">IF(F391&lt;&gt;0,G391/F391,)</f>
        <v>0</v>
      </c>
      <c r="I391" s="98">
        <v>13</v>
      </c>
      <c r="J391" s="99">
        <f t="shared" ref="J391:J394" si="114">IF(F391&lt;&gt;0,I391/F391,)</f>
        <v>0.19696969696969696</v>
      </c>
      <c r="K391" s="98">
        <v>17</v>
      </c>
      <c r="L391" s="99">
        <f t="shared" ref="L391:L394" si="115">IF(F391&lt;&gt;0,K391/F391,)</f>
        <v>0.25757575757575757</v>
      </c>
      <c r="M391" s="98">
        <v>17</v>
      </c>
      <c r="N391" s="99">
        <f t="shared" ref="N391:N394" si="116">IF(F391&lt;&gt;0,M391/F391,)</f>
        <v>0.25757575757575757</v>
      </c>
      <c r="O391" s="98">
        <v>19</v>
      </c>
      <c r="P391" s="99">
        <f t="shared" ref="P391:P394" si="117">IF(F391&lt;&gt;0,O391/F391,)</f>
        <v>0.2878787878787879</v>
      </c>
      <c r="Q391" s="94">
        <f t="shared" ref="Q391:Q410" si="118">G391+I391</f>
        <v>13</v>
      </c>
      <c r="R391" s="95">
        <f t="shared" si="90"/>
        <v>0.19696969696969696</v>
      </c>
      <c r="S391" s="94">
        <f t="shared" ref="S391:S410" si="119">K391+M391+O391</f>
        <v>53</v>
      </c>
      <c r="T391" s="95">
        <f t="shared" si="92"/>
        <v>0.80303030303030298</v>
      </c>
      <c r="U391" s="138" t="str">
        <f>IF(F391='TK_HL-HK'!$C$66,"Đúng","Sai")</f>
        <v>Đúng</v>
      </c>
      <c r="V391" s="5"/>
      <c r="W391" s="5"/>
      <c r="X391" s="5"/>
      <c r="Y391" s="5"/>
      <c r="Z391" s="5"/>
    </row>
    <row r="392" spans="1:26" ht="15" customHeight="1" x14ac:dyDescent="0.2">
      <c r="A392" s="260"/>
      <c r="B392" s="260"/>
      <c r="C392" s="260"/>
      <c r="D392" s="260"/>
      <c r="E392" s="91">
        <v>7</v>
      </c>
      <c r="F392" s="91">
        <f t="shared" si="105"/>
        <v>88</v>
      </c>
      <c r="G392" s="98">
        <v>9</v>
      </c>
      <c r="H392" s="99">
        <f t="shared" si="113"/>
        <v>0.10227272727272728</v>
      </c>
      <c r="I392" s="98">
        <v>6</v>
      </c>
      <c r="J392" s="99">
        <f t="shared" si="114"/>
        <v>6.8181818181818177E-2</v>
      </c>
      <c r="K392" s="98">
        <v>39</v>
      </c>
      <c r="L392" s="99">
        <f t="shared" si="115"/>
        <v>0.44318181818181818</v>
      </c>
      <c r="M392" s="98">
        <v>19</v>
      </c>
      <c r="N392" s="99">
        <f t="shared" si="116"/>
        <v>0.21590909090909091</v>
      </c>
      <c r="O392" s="98">
        <v>15</v>
      </c>
      <c r="P392" s="99">
        <f t="shared" si="117"/>
        <v>0.17045454545454544</v>
      </c>
      <c r="Q392" s="94">
        <f t="shared" si="118"/>
        <v>15</v>
      </c>
      <c r="R392" s="95">
        <f t="shared" si="90"/>
        <v>0.17045454545454544</v>
      </c>
      <c r="S392" s="94">
        <f t="shared" si="119"/>
        <v>73</v>
      </c>
      <c r="T392" s="95">
        <f t="shared" si="92"/>
        <v>0.82954545454545459</v>
      </c>
      <c r="U392" s="138" t="str">
        <f>IF(F392='TK_HL-HK'!$C$67,"Đúng","Sai")</f>
        <v>Đúng</v>
      </c>
      <c r="V392" s="5"/>
      <c r="W392" s="5"/>
      <c r="X392" s="5"/>
      <c r="Y392" s="5"/>
      <c r="Z392" s="5"/>
    </row>
    <row r="393" spans="1:26" ht="15" customHeight="1" x14ac:dyDescent="0.2">
      <c r="A393" s="260"/>
      <c r="B393" s="260"/>
      <c r="C393" s="260"/>
      <c r="D393" s="260"/>
      <c r="E393" s="91">
        <v>8</v>
      </c>
      <c r="F393" s="91">
        <f t="shared" si="105"/>
        <v>74</v>
      </c>
      <c r="G393" s="98">
        <v>0</v>
      </c>
      <c r="H393" s="99">
        <f t="shared" si="113"/>
        <v>0</v>
      </c>
      <c r="I393" s="98">
        <v>12</v>
      </c>
      <c r="J393" s="99">
        <f t="shared" si="114"/>
        <v>0.16216216216216217</v>
      </c>
      <c r="K393" s="98">
        <v>8</v>
      </c>
      <c r="L393" s="99">
        <f t="shared" si="115"/>
        <v>0.10810810810810811</v>
      </c>
      <c r="M393" s="98">
        <v>12</v>
      </c>
      <c r="N393" s="99">
        <f t="shared" si="116"/>
        <v>0.16216216216216217</v>
      </c>
      <c r="O393" s="98">
        <v>42</v>
      </c>
      <c r="P393" s="99">
        <f t="shared" si="117"/>
        <v>0.56756756756756754</v>
      </c>
      <c r="Q393" s="94">
        <f t="shared" si="118"/>
        <v>12</v>
      </c>
      <c r="R393" s="95">
        <f t="shared" si="90"/>
        <v>0.16216216216216217</v>
      </c>
      <c r="S393" s="94">
        <f t="shared" si="119"/>
        <v>62</v>
      </c>
      <c r="T393" s="95">
        <f t="shared" si="92"/>
        <v>0.83783783783783783</v>
      </c>
      <c r="U393" s="138" t="str">
        <f>IF(F393='TK_HL-HK'!$C$68,"Đúng","Sai")</f>
        <v>Đúng</v>
      </c>
      <c r="V393" s="5"/>
      <c r="W393" s="5"/>
      <c r="X393" s="5"/>
      <c r="Y393" s="5"/>
      <c r="Z393" s="5"/>
    </row>
    <row r="394" spans="1:26" ht="15" customHeight="1" x14ac:dyDescent="0.2">
      <c r="A394" s="260"/>
      <c r="B394" s="260"/>
      <c r="C394" s="260"/>
      <c r="D394" s="260"/>
      <c r="E394" s="91">
        <v>9</v>
      </c>
      <c r="F394" s="91">
        <f t="shared" si="105"/>
        <v>55</v>
      </c>
      <c r="G394" s="98">
        <v>3</v>
      </c>
      <c r="H394" s="99">
        <f t="shared" si="113"/>
        <v>5.4545454545454543E-2</v>
      </c>
      <c r="I394" s="98">
        <v>3</v>
      </c>
      <c r="J394" s="99">
        <f t="shared" si="114"/>
        <v>5.4545454545454543E-2</v>
      </c>
      <c r="K394" s="98">
        <v>12</v>
      </c>
      <c r="L394" s="99">
        <f t="shared" si="115"/>
        <v>0.21818181818181817</v>
      </c>
      <c r="M394" s="98">
        <v>16</v>
      </c>
      <c r="N394" s="99">
        <f t="shared" si="116"/>
        <v>0.29090909090909089</v>
      </c>
      <c r="O394" s="98">
        <v>21</v>
      </c>
      <c r="P394" s="99">
        <f t="shared" si="117"/>
        <v>0.38181818181818183</v>
      </c>
      <c r="Q394" s="94">
        <f t="shared" si="118"/>
        <v>6</v>
      </c>
      <c r="R394" s="95">
        <f t="shared" si="90"/>
        <v>0.10909090909090909</v>
      </c>
      <c r="S394" s="94">
        <f t="shared" si="119"/>
        <v>49</v>
      </c>
      <c r="T394" s="95">
        <f t="shared" si="92"/>
        <v>0.89090909090909087</v>
      </c>
      <c r="U394" s="138" t="str">
        <f>IF(F394='TK_HL-HK'!$C$69,"Đúng","Sai")</f>
        <v>Đúng</v>
      </c>
      <c r="V394" s="5"/>
      <c r="W394" s="5"/>
      <c r="X394" s="5"/>
      <c r="Y394" s="5"/>
      <c r="Z394" s="5"/>
    </row>
    <row r="395" spans="1:26" ht="15" customHeight="1" x14ac:dyDescent="0.2">
      <c r="A395" s="261"/>
      <c r="B395" s="261"/>
      <c r="C395" s="261"/>
      <c r="D395" s="261"/>
      <c r="E395" s="88" t="s">
        <v>66</v>
      </c>
      <c r="F395" s="88">
        <f t="shared" si="105"/>
        <v>283</v>
      </c>
      <c r="G395" s="89">
        <f>SUM(G391:G394)</f>
        <v>12</v>
      </c>
      <c r="H395" s="97">
        <f t="shared" ref="H395:H485" si="120">IF(F395&lt;&gt;0,G395/F395,)</f>
        <v>4.2402826855123678E-2</v>
      </c>
      <c r="I395" s="89">
        <f>SUM(I391:I394)</f>
        <v>34</v>
      </c>
      <c r="J395" s="97">
        <f t="shared" ref="J395:J485" si="121">IF(F395&lt;&gt;0,I395/F395,)</f>
        <v>0.12014134275618374</v>
      </c>
      <c r="K395" s="89">
        <f>SUM(K391:K394)</f>
        <v>76</v>
      </c>
      <c r="L395" s="97">
        <f t="shared" ref="L395:L485" si="122">IF(F395&lt;&gt;0,K395/F395,)</f>
        <v>0.26855123674911663</v>
      </c>
      <c r="M395" s="89">
        <f>SUM(M391:M394)</f>
        <v>64</v>
      </c>
      <c r="N395" s="97">
        <f t="shared" ref="N395:N485" si="123">IF(F395&lt;&gt;0,M395/F395,)</f>
        <v>0.22614840989399293</v>
      </c>
      <c r="O395" s="89">
        <f>SUM(O391:O394)</f>
        <v>97</v>
      </c>
      <c r="P395" s="96">
        <f t="shared" ref="P395:P485" si="124">IF(F395&lt;&gt;0,O395/F395,)</f>
        <v>0.34275618374558303</v>
      </c>
      <c r="Q395" s="89">
        <f t="shared" si="118"/>
        <v>46</v>
      </c>
      <c r="R395" s="97">
        <f t="shared" si="90"/>
        <v>0.16254416961130741</v>
      </c>
      <c r="S395" s="89">
        <f t="shared" si="119"/>
        <v>237</v>
      </c>
      <c r="T395" s="97">
        <f t="shared" si="92"/>
        <v>0.83745583038869253</v>
      </c>
      <c r="U395" s="138" t="str">
        <f>IF(F395='TK_HL-HK'!$C$70,"Đúng","Sai")</f>
        <v>Đúng</v>
      </c>
      <c r="V395" s="5"/>
      <c r="W395" s="5"/>
      <c r="X395" s="5"/>
      <c r="Y395" s="5"/>
      <c r="Z395" s="5"/>
    </row>
    <row r="396" spans="1:26" ht="15" customHeight="1" x14ac:dyDescent="0.2">
      <c r="A396" s="263">
        <v>14</v>
      </c>
      <c r="B396" s="264" t="s">
        <v>73</v>
      </c>
      <c r="C396" s="262">
        <v>1</v>
      </c>
      <c r="D396" s="259" t="s">
        <v>65</v>
      </c>
      <c r="E396" s="91">
        <v>6</v>
      </c>
      <c r="F396" s="91">
        <f t="shared" si="105"/>
        <v>467</v>
      </c>
      <c r="G396" s="108">
        <v>8</v>
      </c>
      <c r="H396" s="93">
        <f t="shared" si="120"/>
        <v>1.7130620985010708E-2</v>
      </c>
      <c r="I396" s="104">
        <v>3</v>
      </c>
      <c r="J396" s="93">
        <f t="shared" si="121"/>
        <v>6.4239828693790149E-3</v>
      </c>
      <c r="K396" s="104">
        <v>54</v>
      </c>
      <c r="L396" s="93">
        <f t="shared" si="122"/>
        <v>0.11563169164882227</v>
      </c>
      <c r="M396" s="104">
        <v>111</v>
      </c>
      <c r="N396" s="93">
        <f t="shared" si="123"/>
        <v>0.23768736616702354</v>
      </c>
      <c r="O396" s="104">
        <v>291</v>
      </c>
      <c r="P396" s="93">
        <f t="shared" si="124"/>
        <v>0.6231263383297645</v>
      </c>
      <c r="Q396" s="94">
        <f t="shared" si="118"/>
        <v>11</v>
      </c>
      <c r="R396" s="95">
        <f t="shared" si="90"/>
        <v>2.3554603854389723E-2</v>
      </c>
      <c r="S396" s="94">
        <f t="shared" si="119"/>
        <v>456</v>
      </c>
      <c r="T396" s="95">
        <f t="shared" si="92"/>
        <v>0.97644539614561032</v>
      </c>
      <c r="U396" s="138" t="str">
        <f>IF(F396='TK_HL-HK'!$C$71,"Đúng","Sai")</f>
        <v>Đúng</v>
      </c>
      <c r="V396" s="5"/>
      <c r="W396" s="5"/>
      <c r="X396" s="5"/>
      <c r="Y396" s="5"/>
      <c r="Z396" s="5"/>
    </row>
    <row r="397" spans="1:26" ht="15" customHeight="1" x14ac:dyDescent="0.2">
      <c r="A397" s="260"/>
      <c r="B397" s="260"/>
      <c r="C397" s="260"/>
      <c r="D397" s="260"/>
      <c r="E397" s="91">
        <v>7</v>
      </c>
      <c r="F397" s="91">
        <f t="shared" si="105"/>
        <v>498</v>
      </c>
      <c r="G397" s="104">
        <v>14</v>
      </c>
      <c r="H397" s="93">
        <f t="shared" si="120"/>
        <v>2.8112449799196786E-2</v>
      </c>
      <c r="I397" s="105">
        <v>22</v>
      </c>
      <c r="J397" s="93">
        <f t="shared" si="121"/>
        <v>4.4176706827309238E-2</v>
      </c>
      <c r="K397" s="105">
        <v>81</v>
      </c>
      <c r="L397" s="93">
        <f t="shared" si="122"/>
        <v>0.16265060240963855</v>
      </c>
      <c r="M397" s="105">
        <v>118</v>
      </c>
      <c r="N397" s="93">
        <f t="shared" si="123"/>
        <v>0.23694779116465864</v>
      </c>
      <c r="O397" s="105">
        <v>263</v>
      </c>
      <c r="P397" s="93">
        <f t="shared" si="124"/>
        <v>0.5281124497991968</v>
      </c>
      <c r="Q397" s="94">
        <f t="shared" si="118"/>
        <v>36</v>
      </c>
      <c r="R397" s="95">
        <f t="shared" si="90"/>
        <v>7.2289156626506021E-2</v>
      </c>
      <c r="S397" s="94">
        <f t="shared" si="119"/>
        <v>462</v>
      </c>
      <c r="T397" s="95">
        <f t="shared" si="92"/>
        <v>0.92771084337349397</v>
      </c>
      <c r="U397" s="138" t="str">
        <f>IF(F397='TK_HL-HK'!$C$72,"Đúng","Sai")</f>
        <v>Đúng</v>
      </c>
      <c r="V397" s="5"/>
      <c r="W397" s="5"/>
      <c r="X397" s="5"/>
      <c r="Y397" s="5"/>
      <c r="Z397" s="5"/>
    </row>
    <row r="398" spans="1:26" ht="15" customHeight="1" x14ac:dyDescent="0.2">
      <c r="A398" s="260"/>
      <c r="B398" s="260"/>
      <c r="C398" s="260"/>
      <c r="D398" s="260"/>
      <c r="E398" s="91">
        <v>8</v>
      </c>
      <c r="F398" s="91">
        <f t="shared" si="105"/>
        <v>431</v>
      </c>
      <c r="G398" s="105">
        <v>5</v>
      </c>
      <c r="H398" s="93">
        <f t="shared" si="120"/>
        <v>1.1600928074245939E-2</v>
      </c>
      <c r="I398" s="105">
        <v>10</v>
      </c>
      <c r="J398" s="93">
        <f t="shared" si="121"/>
        <v>2.3201856148491878E-2</v>
      </c>
      <c r="K398" s="105">
        <v>50</v>
      </c>
      <c r="L398" s="93">
        <f t="shared" si="122"/>
        <v>0.11600928074245939</v>
      </c>
      <c r="M398" s="105">
        <v>113</v>
      </c>
      <c r="N398" s="93">
        <f t="shared" si="123"/>
        <v>0.26218097447795824</v>
      </c>
      <c r="O398" s="105">
        <v>253</v>
      </c>
      <c r="P398" s="93">
        <f t="shared" si="124"/>
        <v>0.58700696055684454</v>
      </c>
      <c r="Q398" s="94">
        <f t="shared" si="118"/>
        <v>15</v>
      </c>
      <c r="R398" s="95">
        <f t="shared" si="90"/>
        <v>3.4802784222737818E-2</v>
      </c>
      <c r="S398" s="94">
        <f t="shared" si="119"/>
        <v>416</v>
      </c>
      <c r="T398" s="95">
        <f t="shared" si="92"/>
        <v>0.96519721577726214</v>
      </c>
      <c r="U398" s="138" t="str">
        <f>IF(F398='TK_HL-HK'!$C$73,"Đúng","Sai")</f>
        <v>Đúng</v>
      </c>
      <c r="V398" s="5"/>
      <c r="W398" s="5"/>
      <c r="X398" s="5"/>
      <c r="Y398" s="5"/>
      <c r="Z398" s="5"/>
    </row>
    <row r="399" spans="1:26" ht="15" customHeight="1" x14ac:dyDescent="0.2">
      <c r="A399" s="260"/>
      <c r="B399" s="260"/>
      <c r="C399" s="260"/>
      <c r="D399" s="260"/>
      <c r="E399" s="91">
        <v>9</v>
      </c>
      <c r="F399" s="91">
        <f t="shared" si="105"/>
        <v>311</v>
      </c>
      <c r="G399" s="105">
        <v>10</v>
      </c>
      <c r="H399" s="93">
        <f t="shared" si="120"/>
        <v>3.215434083601286E-2</v>
      </c>
      <c r="I399" s="105">
        <v>10</v>
      </c>
      <c r="J399" s="93">
        <f t="shared" si="121"/>
        <v>3.215434083601286E-2</v>
      </c>
      <c r="K399" s="105">
        <v>44</v>
      </c>
      <c r="L399" s="93">
        <f t="shared" si="122"/>
        <v>0.14147909967845659</v>
      </c>
      <c r="M399" s="105">
        <v>50</v>
      </c>
      <c r="N399" s="93">
        <f t="shared" si="123"/>
        <v>0.16077170418006431</v>
      </c>
      <c r="O399" s="105">
        <v>197</v>
      </c>
      <c r="P399" s="93">
        <f t="shared" si="124"/>
        <v>0.63344051446945338</v>
      </c>
      <c r="Q399" s="94">
        <f t="shared" si="118"/>
        <v>20</v>
      </c>
      <c r="R399" s="95">
        <f t="shared" si="90"/>
        <v>6.4308681672025719E-2</v>
      </c>
      <c r="S399" s="94">
        <f t="shared" si="119"/>
        <v>291</v>
      </c>
      <c r="T399" s="95">
        <f t="shared" si="92"/>
        <v>0.93569131832797425</v>
      </c>
      <c r="U399" s="138" t="str">
        <f>IF(F399='TK_HL-HK'!$C$74,"Đúng","Sai")</f>
        <v>Đúng</v>
      </c>
      <c r="V399" s="5"/>
      <c r="W399" s="5"/>
      <c r="X399" s="5"/>
      <c r="Y399" s="5"/>
      <c r="Z399" s="5"/>
    </row>
    <row r="400" spans="1:26" ht="15" customHeight="1" x14ac:dyDescent="0.2">
      <c r="A400" s="260"/>
      <c r="B400" s="260"/>
      <c r="C400" s="261"/>
      <c r="D400" s="261"/>
      <c r="E400" s="88" t="s">
        <v>66</v>
      </c>
      <c r="F400" s="88">
        <f t="shared" si="105"/>
        <v>1707</v>
      </c>
      <c r="G400" s="89">
        <f>SUM(G396:G399)</f>
        <v>37</v>
      </c>
      <c r="H400" s="96">
        <f t="shared" si="120"/>
        <v>2.1675454012888107E-2</v>
      </c>
      <c r="I400" s="89">
        <f>SUM(I396:I399)</f>
        <v>45</v>
      </c>
      <c r="J400" s="96">
        <f t="shared" si="121"/>
        <v>2.6362038664323375E-2</v>
      </c>
      <c r="K400" s="89">
        <f>SUM(K396:K399)</f>
        <v>229</v>
      </c>
      <c r="L400" s="96">
        <f t="shared" si="122"/>
        <v>0.13415348564733451</v>
      </c>
      <c r="M400" s="89">
        <f>SUM(M396:M399)</f>
        <v>392</v>
      </c>
      <c r="N400" s="96">
        <f t="shared" si="123"/>
        <v>0.22964264792032807</v>
      </c>
      <c r="O400" s="89">
        <f>SUM(O396:O399)</f>
        <v>1004</v>
      </c>
      <c r="P400" s="96">
        <f t="shared" si="124"/>
        <v>0.58816637375512593</v>
      </c>
      <c r="Q400" s="89">
        <f t="shared" si="118"/>
        <v>82</v>
      </c>
      <c r="R400" s="97">
        <f t="shared" si="90"/>
        <v>4.8037492677211482E-2</v>
      </c>
      <c r="S400" s="89">
        <f t="shared" si="119"/>
        <v>1625</v>
      </c>
      <c r="T400" s="97">
        <f t="shared" si="92"/>
        <v>0.95196250732278853</v>
      </c>
      <c r="U400" s="138" t="str">
        <f>IF(F400='TK_HL-HK'!$C$75,"Đúng","Sai")</f>
        <v>Đúng</v>
      </c>
      <c r="V400" s="5"/>
      <c r="W400" s="5"/>
      <c r="X400" s="5"/>
      <c r="Y400" s="5"/>
      <c r="Z400" s="5"/>
    </row>
    <row r="401" spans="1:26" ht="15" customHeight="1" x14ac:dyDescent="0.2">
      <c r="A401" s="260"/>
      <c r="B401" s="260"/>
      <c r="C401" s="262">
        <v>2</v>
      </c>
      <c r="D401" s="259" t="s">
        <v>67</v>
      </c>
      <c r="E401" s="91">
        <v>6</v>
      </c>
      <c r="F401" s="91">
        <f t="shared" si="105"/>
        <v>467</v>
      </c>
      <c r="G401" s="104">
        <v>1</v>
      </c>
      <c r="H401" s="93">
        <f t="shared" si="120"/>
        <v>2.1413276231263384E-3</v>
      </c>
      <c r="I401" s="104">
        <v>5</v>
      </c>
      <c r="J401" s="93">
        <f t="shared" si="121"/>
        <v>1.0706638115631691E-2</v>
      </c>
      <c r="K401" s="104">
        <v>31</v>
      </c>
      <c r="L401" s="93">
        <f t="shared" si="122"/>
        <v>6.638115631691649E-2</v>
      </c>
      <c r="M401" s="104">
        <v>67</v>
      </c>
      <c r="N401" s="93">
        <f t="shared" si="123"/>
        <v>0.14346895074946467</v>
      </c>
      <c r="O401" s="104">
        <v>363</v>
      </c>
      <c r="P401" s="93">
        <f t="shared" si="124"/>
        <v>0.7773019271948608</v>
      </c>
      <c r="Q401" s="94">
        <f t="shared" si="118"/>
        <v>6</v>
      </c>
      <c r="R401" s="95">
        <f t="shared" si="90"/>
        <v>1.284796573875803E-2</v>
      </c>
      <c r="S401" s="94">
        <f t="shared" si="119"/>
        <v>461</v>
      </c>
      <c r="T401" s="95">
        <f t="shared" si="92"/>
        <v>0.98715203426124198</v>
      </c>
      <c r="U401" s="138" t="str">
        <f>IF(F401='TK_HL-HK'!$C$71,"Đúng","Sai")</f>
        <v>Đúng</v>
      </c>
      <c r="V401" s="5"/>
      <c r="W401" s="5"/>
      <c r="X401" s="5"/>
      <c r="Y401" s="5"/>
      <c r="Z401" s="5"/>
    </row>
    <row r="402" spans="1:26" ht="15" customHeight="1" x14ac:dyDescent="0.2">
      <c r="A402" s="260"/>
      <c r="B402" s="260"/>
      <c r="C402" s="260"/>
      <c r="D402" s="260"/>
      <c r="E402" s="91">
        <v>7</v>
      </c>
      <c r="F402" s="91">
        <f t="shared" si="105"/>
        <v>498</v>
      </c>
      <c r="G402" s="105">
        <v>6</v>
      </c>
      <c r="H402" s="93">
        <f t="shared" si="120"/>
        <v>1.2048192771084338E-2</v>
      </c>
      <c r="I402" s="105">
        <v>12</v>
      </c>
      <c r="J402" s="93">
        <f t="shared" si="121"/>
        <v>2.4096385542168676E-2</v>
      </c>
      <c r="K402" s="105">
        <v>44</v>
      </c>
      <c r="L402" s="93">
        <f t="shared" si="122"/>
        <v>8.8353413654618476E-2</v>
      </c>
      <c r="M402" s="105">
        <v>93</v>
      </c>
      <c r="N402" s="93">
        <f t="shared" si="123"/>
        <v>0.18674698795180722</v>
      </c>
      <c r="O402" s="105">
        <v>343</v>
      </c>
      <c r="P402" s="93">
        <f t="shared" si="124"/>
        <v>0.6887550200803213</v>
      </c>
      <c r="Q402" s="94">
        <f t="shared" si="118"/>
        <v>18</v>
      </c>
      <c r="R402" s="95">
        <f t="shared" si="90"/>
        <v>3.614457831325301E-2</v>
      </c>
      <c r="S402" s="94">
        <f t="shared" si="119"/>
        <v>480</v>
      </c>
      <c r="T402" s="95">
        <f t="shared" si="92"/>
        <v>0.96385542168674698</v>
      </c>
      <c r="U402" s="138" t="str">
        <f>IF(F402='TK_HL-HK'!$C$72,"Đúng","Sai")</f>
        <v>Đúng</v>
      </c>
      <c r="V402" s="5"/>
      <c r="W402" s="5"/>
      <c r="X402" s="5"/>
      <c r="Y402" s="5"/>
      <c r="Z402" s="5"/>
    </row>
    <row r="403" spans="1:26" ht="15" customHeight="1" x14ac:dyDescent="0.2">
      <c r="A403" s="260"/>
      <c r="B403" s="260"/>
      <c r="C403" s="260"/>
      <c r="D403" s="260"/>
      <c r="E403" s="91">
        <v>8</v>
      </c>
      <c r="F403" s="91">
        <f t="shared" si="105"/>
        <v>431</v>
      </c>
      <c r="G403" s="105">
        <v>5</v>
      </c>
      <c r="H403" s="93">
        <f t="shared" si="120"/>
        <v>1.1600928074245939E-2</v>
      </c>
      <c r="I403" s="105">
        <v>27</v>
      </c>
      <c r="J403" s="93">
        <f t="shared" si="121"/>
        <v>6.2645011600928072E-2</v>
      </c>
      <c r="K403" s="105">
        <v>48</v>
      </c>
      <c r="L403" s="93">
        <f t="shared" si="122"/>
        <v>0.11136890951276102</v>
      </c>
      <c r="M403" s="105">
        <v>101</v>
      </c>
      <c r="N403" s="93">
        <f t="shared" si="123"/>
        <v>0.23433874709976799</v>
      </c>
      <c r="O403" s="105">
        <v>250</v>
      </c>
      <c r="P403" s="93">
        <f t="shared" si="124"/>
        <v>0.58004640371229699</v>
      </c>
      <c r="Q403" s="94">
        <f t="shared" si="118"/>
        <v>32</v>
      </c>
      <c r="R403" s="95">
        <f t="shared" si="90"/>
        <v>7.4245939675174011E-2</v>
      </c>
      <c r="S403" s="94">
        <f t="shared" si="119"/>
        <v>399</v>
      </c>
      <c r="T403" s="95">
        <f t="shared" si="92"/>
        <v>0.92575406032482599</v>
      </c>
      <c r="U403" s="138" t="str">
        <f>IF(F403='TK_HL-HK'!$C$73,"Đúng","Sai")</f>
        <v>Đúng</v>
      </c>
      <c r="V403" s="5"/>
      <c r="W403" s="5"/>
      <c r="X403" s="5"/>
      <c r="Y403" s="5"/>
      <c r="Z403" s="5"/>
    </row>
    <row r="404" spans="1:26" ht="15" customHeight="1" x14ac:dyDescent="0.2">
      <c r="A404" s="260"/>
      <c r="B404" s="260"/>
      <c r="C404" s="260"/>
      <c r="D404" s="260"/>
      <c r="E404" s="91">
        <v>9</v>
      </c>
      <c r="F404" s="91">
        <f t="shared" si="105"/>
        <v>311</v>
      </c>
      <c r="G404" s="105">
        <v>3</v>
      </c>
      <c r="H404" s="93">
        <f t="shared" si="120"/>
        <v>9.6463022508038593E-3</v>
      </c>
      <c r="I404" s="105">
        <v>12</v>
      </c>
      <c r="J404" s="93">
        <f t="shared" si="121"/>
        <v>3.8585209003215437E-2</v>
      </c>
      <c r="K404" s="105">
        <v>37</v>
      </c>
      <c r="L404" s="93">
        <f t="shared" si="122"/>
        <v>0.11897106109324759</v>
      </c>
      <c r="M404" s="105">
        <v>93</v>
      </c>
      <c r="N404" s="93">
        <f t="shared" si="123"/>
        <v>0.29903536977491962</v>
      </c>
      <c r="O404" s="105">
        <v>166</v>
      </c>
      <c r="P404" s="93">
        <f t="shared" si="124"/>
        <v>0.5337620578778135</v>
      </c>
      <c r="Q404" s="94">
        <f t="shared" si="118"/>
        <v>15</v>
      </c>
      <c r="R404" s="95">
        <f t="shared" si="90"/>
        <v>4.8231511254019289E-2</v>
      </c>
      <c r="S404" s="94">
        <f t="shared" si="119"/>
        <v>296</v>
      </c>
      <c r="T404" s="95">
        <f t="shared" si="92"/>
        <v>0.95176848874598075</v>
      </c>
      <c r="U404" s="138" t="str">
        <f>IF(F404='TK_HL-HK'!$C$74,"Đúng","Sai")</f>
        <v>Đúng</v>
      </c>
      <c r="V404" s="5"/>
      <c r="W404" s="5"/>
      <c r="X404" s="5"/>
      <c r="Y404" s="5"/>
      <c r="Z404" s="5"/>
    </row>
    <row r="405" spans="1:26" ht="15" customHeight="1" x14ac:dyDescent="0.2">
      <c r="A405" s="260"/>
      <c r="B405" s="260"/>
      <c r="C405" s="261"/>
      <c r="D405" s="261"/>
      <c r="E405" s="88" t="s">
        <v>66</v>
      </c>
      <c r="F405" s="88">
        <f t="shared" si="105"/>
        <v>1707</v>
      </c>
      <c r="G405" s="89">
        <f>SUM(G401:G404)</f>
        <v>15</v>
      </c>
      <c r="H405" s="97">
        <f t="shared" si="120"/>
        <v>8.7873462214411256E-3</v>
      </c>
      <c r="I405" s="89">
        <f>SUM(I401:I404)</f>
        <v>56</v>
      </c>
      <c r="J405" s="97">
        <f t="shared" si="121"/>
        <v>3.2806092560046865E-2</v>
      </c>
      <c r="K405" s="89">
        <f>SUM(K401:K404)</f>
        <v>160</v>
      </c>
      <c r="L405" s="97">
        <f t="shared" si="122"/>
        <v>9.3731693028705335E-2</v>
      </c>
      <c r="M405" s="89">
        <f>SUM(M401:M404)</f>
        <v>354</v>
      </c>
      <c r="N405" s="97">
        <f t="shared" si="123"/>
        <v>0.20738137082601055</v>
      </c>
      <c r="O405" s="89">
        <f>SUM(O401:O404)</f>
        <v>1122</v>
      </c>
      <c r="P405" s="96">
        <f t="shared" si="124"/>
        <v>0.65729349736379616</v>
      </c>
      <c r="Q405" s="89">
        <f t="shared" si="118"/>
        <v>71</v>
      </c>
      <c r="R405" s="97">
        <f t="shared" si="90"/>
        <v>4.1593438781487989E-2</v>
      </c>
      <c r="S405" s="89">
        <f t="shared" si="119"/>
        <v>1636</v>
      </c>
      <c r="T405" s="97">
        <f t="shared" si="92"/>
        <v>0.95840656121851198</v>
      </c>
      <c r="U405" s="138" t="str">
        <f>IF(F405='TK_HL-HK'!$C$75,"Đúng","Sai")</f>
        <v>Đúng</v>
      </c>
      <c r="V405" s="5"/>
      <c r="W405" s="5"/>
      <c r="X405" s="5"/>
      <c r="Y405" s="5"/>
      <c r="Z405" s="5"/>
    </row>
    <row r="406" spans="1:26" ht="15" customHeight="1" x14ac:dyDescent="0.2">
      <c r="A406" s="260"/>
      <c r="B406" s="260"/>
      <c r="C406" s="262">
        <v>5</v>
      </c>
      <c r="D406" s="265" t="s">
        <v>68</v>
      </c>
      <c r="E406" s="91">
        <v>6</v>
      </c>
      <c r="F406" s="91">
        <f t="shared" si="105"/>
        <v>467</v>
      </c>
      <c r="G406" s="104">
        <v>1</v>
      </c>
      <c r="H406" s="93">
        <f t="shared" si="120"/>
        <v>2.1413276231263384E-3</v>
      </c>
      <c r="I406" s="104">
        <v>6</v>
      </c>
      <c r="J406" s="93">
        <f t="shared" si="121"/>
        <v>1.284796573875803E-2</v>
      </c>
      <c r="K406" s="104">
        <v>16</v>
      </c>
      <c r="L406" s="93">
        <f t="shared" si="122"/>
        <v>3.4261241970021415E-2</v>
      </c>
      <c r="M406" s="104">
        <v>48</v>
      </c>
      <c r="N406" s="93">
        <f t="shared" si="123"/>
        <v>0.10278372591006424</v>
      </c>
      <c r="O406" s="104">
        <v>396</v>
      </c>
      <c r="P406" s="93">
        <f t="shared" si="124"/>
        <v>0.84796573875802994</v>
      </c>
      <c r="Q406" s="94">
        <f t="shared" si="118"/>
        <v>7</v>
      </c>
      <c r="R406" s="95">
        <f t="shared" si="90"/>
        <v>1.4989293361884369E-2</v>
      </c>
      <c r="S406" s="94">
        <f t="shared" si="119"/>
        <v>460</v>
      </c>
      <c r="T406" s="95">
        <f t="shared" si="92"/>
        <v>0.98501070663811563</v>
      </c>
      <c r="U406" s="138" t="str">
        <f>IF(F406='TK_HL-HK'!$C$71,"Đúng","Sai")</f>
        <v>Đúng</v>
      </c>
      <c r="V406" s="5"/>
      <c r="W406" s="5"/>
      <c r="X406" s="5"/>
      <c r="Y406" s="5"/>
      <c r="Z406" s="5"/>
    </row>
    <row r="407" spans="1:26" ht="15" customHeight="1" x14ac:dyDescent="0.2">
      <c r="A407" s="260"/>
      <c r="B407" s="260"/>
      <c r="C407" s="260"/>
      <c r="D407" s="260"/>
      <c r="E407" s="91">
        <v>7</v>
      </c>
      <c r="F407" s="91">
        <f t="shared" si="105"/>
        <v>498</v>
      </c>
      <c r="G407" s="105">
        <v>12</v>
      </c>
      <c r="H407" s="93">
        <f t="shared" si="120"/>
        <v>2.4096385542168676E-2</v>
      </c>
      <c r="I407" s="105">
        <v>24</v>
      </c>
      <c r="J407" s="93">
        <f t="shared" si="121"/>
        <v>4.8192771084337352E-2</v>
      </c>
      <c r="K407" s="105">
        <v>34</v>
      </c>
      <c r="L407" s="93">
        <f t="shared" si="122"/>
        <v>6.8273092369477914E-2</v>
      </c>
      <c r="M407" s="105">
        <v>66</v>
      </c>
      <c r="N407" s="93">
        <f t="shared" si="123"/>
        <v>0.13253012048192772</v>
      </c>
      <c r="O407" s="105">
        <v>362</v>
      </c>
      <c r="P407" s="93">
        <f t="shared" si="124"/>
        <v>0.7269076305220884</v>
      </c>
      <c r="Q407" s="94">
        <f t="shared" si="118"/>
        <v>36</v>
      </c>
      <c r="R407" s="95">
        <f t="shared" si="90"/>
        <v>7.2289156626506021E-2</v>
      </c>
      <c r="S407" s="94">
        <f t="shared" si="119"/>
        <v>462</v>
      </c>
      <c r="T407" s="95">
        <f t="shared" si="92"/>
        <v>0.92771084337349397</v>
      </c>
      <c r="U407" s="138" t="str">
        <f>IF(F407='TK_HL-HK'!$C$72,"Đúng","Sai")</f>
        <v>Đúng</v>
      </c>
      <c r="V407" s="5"/>
      <c r="W407" s="5"/>
      <c r="X407" s="5"/>
      <c r="Y407" s="5"/>
      <c r="Z407" s="5"/>
    </row>
    <row r="408" spans="1:26" ht="15" customHeight="1" x14ac:dyDescent="0.2">
      <c r="A408" s="260"/>
      <c r="B408" s="260"/>
      <c r="C408" s="260"/>
      <c r="D408" s="260"/>
      <c r="E408" s="91">
        <v>8</v>
      </c>
      <c r="F408" s="91">
        <f t="shared" si="105"/>
        <v>431</v>
      </c>
      <c r="G408" s="105">
        <v>4</v>
      </c>
      <c r="H408" s="93">
        <f t="shared" si="120"/>
        <v>9.2807424593967514E-3</v>
      </c>
      <c r="I408" s="105">
        <v>1</v>
      </c>
      <c r="J408" s="93">
        <f t="shared" si="121"/>
        <v>2.3201856148491878E-3</v>
      </c>
      <c r="K408" s="105">
        <v>12</v>
      </c>
      <c r="L408" s="93">
        <f t="shared" si="122"/>
        <v>2.7842227378190254E-2</v>
      </c>
      <c r="M408" s="105">
        <v>64</v>
      </c>
      <c r="N408" s="93">
        <f t="shared" si="123"/>
        <v>0.14849187935034802</v>
      </c>
      <c r="O408" s="105">
        <v>350</v>
      </c>
      <c r="P408" s="93">
        <f t="shared" si="124"/>
        <v>0.81206496519721583</v>
      </c>
      <c r="Q408" s="94">
        <f t="shared" si="118"/>
        <v>5</v>
      </c>
      <c r="R408" s="95">
        <f t="shared" si="90"/>
        <v>1.1600928074245939E-2</v>
      </c>
      <c r="S408" s="94">
        <f t="shared" si="119"/>
        <v>426</v>
      </c>
      <c r="T408" s="95">
        <f t="shared" si="92"/>
        <v>0.98839907192575405</v>
      </c>
      <c r="U408" s="138" t="str">
        <f>IF(F408='TK_HL-HK'!$C$73,"Đúng","Sai")</f>
        <v>Đúng</v>
      </c>
      <c r="V408" s="5"/>
      <c r="W408" s="5"/>
      <c r="X408" s="5"/>
      <c r="Y408" s="5"/>
      <c r="Z408" s="5"/>
    </row>
    <row r="409" spans="1:26" ht="15" customHeight="1" x14ac:dyDescent="0.2">
      <c r="A409" s="260"/>
      <c r="B409" s="260"/>
      <c r="C409" s="260"/>
      <c r="D409" s="260"/>
      <c r="E409" s="91">
        <v>9</v>
      </c>
      <c r="F409" s="91">
        <f t="shared" si="105"/>
        <v>311</v>
      </c>
      <c r="G409" s="105">
        <v>6</v>
      </c>
      <c r="H409" s="93">
        <f t="shared" si="120"/>
        <v>1.9292604501607719E-2</v>
      </c>
      <c r="I409" s="105">
        <v>5</v>
      </c>
      <c r="J409" s="93">
        <f t="shared" si="121"/>
        <v>1.607717041800643E-2</v>
      </c>
      <c r="K409" s="105">
        <v>11</v>
      </c>
      <c r="L409" s="93">
        <f t="shared" si="122"/>
        <v>3.5369774919614148E-2</v>
      </c>
      <c r="M409" s="105">
        <v>14</v>
      </c>
      <c r="N409" s="93">
        <f t="shared" si="123"/>
        <v>4.5016077170418008E-2</v>
      </c>
      <c r="O409" s="105">
        <v>275</v>
      </c>
      <c r="P409" s="93">
        <f t="shared" si="124"/>
        <v>0.88424437299035374</v>
      </c>
      <c r="Q409" s="94">
        <f t="shared" si="118"/>
        <v>11</v>
      </c>
      <c r="R409" s="95">
        <f t="shared" si="90"/>
        <v>3.5369774919614148E-2</v>
      </c>
      <c r="S409" s="94">
        <f t="shared" si="119"/>
        <v>300</v>
      </c>
      <c r="T409" s="95">
        <f t="shared" si="92"/>
        <v>0.96463022508038587</v>
      </c>
      <c r="U409" s="138" t="str">
        <f>IF(F409='TK_HL-HK'!$C$74,"Đúng","Sai")</f>
        <v>Đúng</v>
      </c>
      <c r="V409" s="5"/>
      <c r="W409" s="5"/>
      <c r="X409" s="5"/>
      <c r="Y409" s="5"/>
      <c r="Z409" s="5"/>
    </row>
    <row r="410" spans="1:26" ht="15" customHeight="1" x14ac:dyDescent="0.2">
      <c r="A410" s="260"/>
      <c r="B410" s="260"/>
      <c r="C410" s="261"/>
      <c r="D410" s="261"/>
      <c r="E410" s="88" t="s">
        <v>66</v>
      </c>
      <c r="F410" s="88">
        <f t="shared" ref="F410:F469" si="125">G410+I410+K410+M410+O410</f>
        <v>1707</v>
      </c>
      <c r="G410" s="89">
        <f>SUM(G406:G409)</f>
        <v>23</v>
      </c>
      <c r="H410" s="97">
        <f t="shared" si="120"/>
        <v>1.3473930872876391E-2</v>
      </c>
      <c r="I410" s="89">
        <f>SUM(I406:I409)</f>
        <v>36</v>
      </c>
      <c r="J410" s="97">
        <f t="shared" si="121"/>
        <v>2.10896309314587E-2</v>
      </c>
      <c r="K410" s="89">
        <f>SUM(K406:K409)</f>
        <v>73</v>
      </c>
      <c r="L410" s="97">
        <f t="shared" si="122"/>
        <v>4.2765084944346804E-2</v>
      </c>
      <c r="M410" s="89">
        <f>SUM(M406:M409)</f>
        <v>192</v>
      </c>
      <c r="N410" s="97">
        <f t="shared" si="123"/>
        <v>0.11247803163444639</v>
      </c>
      <c r="O410" s="89">
        <f>SUM(O406:O409)</f>
        <v>1383</v>
      </c>
      <c r="P410" s="96">
        <f t="shared" si="124"/>
        <v>0.81019332161687174</v>
      </c>
      <c r="Q410" s="89">
        <f t="shared" si="118"/>
        <v>59</v>
      </c>
      <c r="R410" s="97">
        <f t="shared" si="90"/>
        <v>3.4563561804335091E-2</v>
      </c>
      <c r="S410" s="89">
        <f t="shared" si="119"/>
        <v>1648</v>
      </c>
      <c r="T410" s="97">
        <f t="shared" si="92"/>
        <v>0.96543643819566494</v>
      </c>
      <c r="U410" s="138" t="str">
        <f>IF(F410='TK_HL-HK'!$C$75,"Đúng","Sai")</f>
        <v>Đúng</v>
      </c>
      <c r="V410" s="5"/>
      <c r="W410" s="5"/>
      <c r="X410" s="5"/>
      <c r="Y410" s="5"/>
      <c r="Z410" s="5"/>
    </row>
    <row r="411" spans="1:26" ht="15" customHeight="1" x14ac:dyDescent="0.2">
      <c r="A411" s="260"/>
      <c r="B411" s="260"/>
      <c r="C411" s="262">
        <v>6</v>
      </c>
      <c r="D411" s="259" t="s">
        <v>69</v>
      </c>
      <c r="E411" s="91">
        <v>6</v>
      </c>
      <c r="F411" s="91">
        <f t="shared" si="125"/>
        <v>467</v>
      </c>
      <c r="G411" s="104">
        <v>0</v>
      </c>
      <c r="H411" s="93">
        <f t="shared" si="120"/>
        <v>0</v>
      </c>
      <c r="I411" s="104">
        <v>8</v>
      </c>
      <c r="J411" s="93">
        <f t="shared" si="121"/>
        <v>1.7130620985010708E-2</v>
      </c>
      <c r="K411" s="104">
        <v>20</v>
      </c>
      <c r="L411" s="93">
        <f t="shared" si="122"/>
        <v>4.2826552462526764E-2</v>
      </c>
      <c r="M411" s="104">
        <v>68</v>
      </c>
      <c r="N411" s="93">
        <f t="shared" si="123"/>
        <v>0.145610278372591</v>
      </c>
      <c r="O411" s="104">
        <v>371</v>
      </c>
      <c r="P411" s="93">
        <f t="shared" si="124"/>
        <v>0.79443254817987152</v>
      </c>
      <c r="Q411" s="94">
        <f t="shared" ref="Q411:Q420" si="126">G411+I411</f>
        <v>8</v>
      </c>
      <c r="R411" s="95">
        <f t="shared" si="90"/>
        <v>1.7130620985010708E-2</v>
      </c>
      <c r="S411" s="94">
        <f t="shared" ref="S411:S420" si="127">K411+M411+O411</f>
        <v>459</v>
      </c>
      <c r="T411" s="95">
        <f t="shared" si="92"/>
        <v>0.98286937901498928</v>
      </c>
      <c r="U411" s="138" t="str">
        <f>IF(F411='TK_HL-HK'!$C$71,"Đúng","Sai")</f>
        <v>Đúng</v>
      </c>
      <c r="V411" s="53"/>
      <c r="W411" s="53"/>
      <c r="X411" s="53"/>
      <c r="Y411" s="53"/>
      <c r="Z411" s="53"/>
    </row>
    <row r="412" spans="1:26" ht="15" customHeight="1" x14ac:dyDescent="0.2">
      <c r="A412" s="260"/>
      <c r="B412" s="260"/>
      <c r="C412" s="260"/>
      <c r="D412" s="260"/>
      <c r="E412" s="91">
        <v>7</v>
      </c>
      <c r="F412" s="91">
        <f t="shared" si="125"/>
        <v>498</v>
      </c>
      <c r="G412" s="105">
        <v>1</v>
      </c>
      <c r="H412" s="93">
        <f t="shared" si="120"/>
        <v>2.008032128514056E-3</v>
      </c>
      <c r="I412" s="105">
        <v>3</v>
      </c>
      <c r="J412" s="93">
        <f t="shared" si="121"/>
        <v>6.024096385542169E-3</v>
      </c>
      <c r="K412" s="105">
        <v>9</v>
      </c>
      <c r="L412" s="93">
        <f t="shared" si="122"/>
        <v>1.8072289156626505E-2</v>
      </c>
      <c r="M412" s="105">
        <v>55</v>
      </c>
      <c r="N412" s="93">
        <f t="shared" si="123"/>
        <v>0.11044176706827309</v>
      </c>
      <c r="O412" s="105">
        <v>430</v>
      </c>
      <c r="P412" s="93">
        <f t="shared" si="124"/>
        <v>0.86345381526104414</v>
      </c>
      <c r="Q412" s="94">
        <f t="shared" si="126"/>
        <v>4</v>
      </c>
      <c r="R412" s="95">
        <f t="shared" si="90"/>
        <v>8.0321285140562242E-3</v>
      </c>
      <c r="S412" s="94">
        <f t="shared" si="127"/>
        <v>494</v>
      </c>
      <c r="T412" s="95">
        <f t="shared" si="92"/>
        <v>0.99196787148594379</v>
      </c>
      <c r="U412" s="138" t="str">
        <f>IF(F412='TK_HL-HK'!$C$72,"Đúng","Sai")</f>
        <v>Đúng</v>
      </c>
      <c r="V412" s="53"/>
      <c r="W412" s="53"/>
      <c r="X412" s="53"/>
      <c r="Y412" s="53"/>
      <c r="Z412" s="53"/>
    </row>
    <row r="413" spans="1:26" ht="15" customHeight="1" x14ac:dyDescent="0.2">
      <c r="A413" s="260"/>
      <c r="B413" s="260"/>
      <c r="C413" s="260"/>
      <c r="D413" s="260"/>
      <c r="E413" s="91">
        <v>8</v>
      </c>
      <c r="F413" s="91">
        <f t="shared" si="125"/>
        <v>431</v>
      </c>
      <c r="G413" s="105">
        <v>1</v>
      </c>
      <c r="H413" s="93">
        <f t="shared" si="120"/>
        <v>2.3201856148491878E-3</v>
      </c>
      <c r="I413" s="105">
        <v>0</v>
      </c>
      <c r="J413" s="93">
        <f t="shared" si="121"/>
        <v>0</v>
      </c>
      <c r="K413" s="105">
        <v>7</v>
      </c>
      <c r="L413" s="93">
        <f t="shared" si="122"/>
        <v>1.6241299303944315E-2</v>
      </c>
      <c r="M413" s="105">
        <v>60</v>
      </c>
      <c r="N413" s="93">
        <f t="shared" si="123"/>
        <v>0.13921113689095127</v>
      </c>
      <c r="O413" s="105">
        <v>363</v>
      </c>
      <c r="P413" s="93">
        <f t="shared" si="124"/>
        <v>0.84222737819025517</v>
      </c>
      <c r="Q413" s="94">
        <f t="shared" si="126"/>
        <v>1</v>
      </c>
      <c r="R413" s="95">
        <f t="shared" si="90"/>
        <v>2.3201856148491878E-3</v>
      </c>
      <c r="S413" s="94">
        <f t="shared" si="127"/>
        <v>430</v>
      </c>
      <c r="T413" s="95">
        <f t="shared" si="92"/>
        <v>0.99767981438515085</v>
      </c>
      <c r="U413" s="138" t="str">
        <f>IF(F413='TK_HL-HK'!$C$73,"Đúng","Sai")</f>
        <v>Đúng</v>
      </c>
      <c r="V413" s="53"/>
      <c r="W413" s="53"/>
      <c r="X413" s="53"/>
      <c r="Y413" s="53"/>
      <c r="Z413" s="53"/>
    </row>
    <row r="414" spans="1:26" ht="15" customHeight="1" x14ac:dyDescent="0.2">
      <c r="A414" s="260"/>
      <c r="B414" s="260"/>
      <c r="C414" s="260"/>
      <c r="D414" s="260"/>
      <c r="E414" s="91">
        <v>9</v>
      </c>
      <c r="F414" s="91">
        <f t="shared" si="125"/>
        <v>311</v>
      </c>
      <c r="G414" s="105">
        <v>1</v>
      </c>
      <c r="H414" s="93">
        <f t="shared" si="120"/>
        <v>3.2154340836012861E-3</v>
      </c>
      <c r="I414" s="105">
        <v>0</v>
      </c>
      <c r="J414" s="93">
        <f t="shared" si="121"/>
        <v>0</v>
      </c>
      <c r="K414" s="105">
        <v>3</v>
      </c>
      <c r="L414" s="93">
        <f t="shared" si="122"/>
        <v>9.6463022508038593E-3</v>
      </c>
      <c r="M414" s="105">
        <v>6</v>
      </c>
      <c r="N414" s="93">
        <f t="shared" si="123"/>
        <v>1.9292604501607719E-2</v>
      </c>
      <c r="O414" s="105">
        <v>301</v>
      </c>
      <c r="P414" s="93">
        <f t="shared" si="124"/>
        <v>0.96784565916398713</v>
      </c>
      <c r="Q414" s="94">
        <f t="shared" si="126"/>
        <v>1</v>
      </c>
      <c r="R414" s="95">
        <f t="shared" si="90"/>
        <v>3.2154340836012861E-3</v>
      </c>
      <c r="S414" s="94">
        <f t="shared" si="127"/>
        <v>310</v>
      </c>
      <c r="T414" s="95">
        <f t="shared" si="92"/>
        <v>0.99678456591639875</v>
      </c>
      <c r="U414" s="138" t="str">
        <f>IF(F414='TK_HL-HK'!$C$74,"Đúng","Sai")</f>
        <v>Đúng</v>
      </c>
      <c r="V414" s="5"/>
      <c r="W414" s="5"/>
      <c r="X414" s="5"/>
      <c r="Y414" s="5"/>
      <c r="Z414" s="5"/>
    </row>
    <row r="415" spans="1:26" ht="15" customHeight="1" x14ac:dyDescent="0.2">
      <c r="A415" s="260"/>
      <c r="B415" s="260"/>
      <c r="C415" s="261"/>
      <c r="D415" s="261"/>
      <c r="E415" s="88" t="s">
        <v>66</v>
      </c>
      <c r="F415" s="88">
        <f t="shared" si="125"/>
        <v>1707</v>
      </c>
      <c r="G415" s="89">
        <f>SUM(G411:G414)</f>
        <v>3</v>
      </c>
      <c r="H415" s="97">
        <f t="shared" si="120"/>
        <v>1.7574692442882249E-3</v>
      </c>
      <c r="I415" s="89">
        <f>SUM(I411:I414)</f>
        <v>11</v>
      </c>
      <c r="J415" s="97">
        <f t="shared" si="121"/>
        <v>6.4440538957234918E-3</v>
      </c>
      <c r="K415" s="89">
        <f>SUM(K411:K414)</f>
        <v>39</v>
      </c>
      <c r="L415" s="97">
        <f t="shared" si="122"/>
        <v>2.2847100175746926E-2</v>
      </c>
      <c r="M415" s="89">
        <f>SUM(M411:M414)</f>
        <v>189</v>
      </c>
      <c r="N415" s="97">
        <f t="shared" si="123"/>
        <v>0.11072056239015818</v>
      </c>
      <c r="O415" s="89">
        <f>SUM(O411:O414)</f>
        <v>1465</v>
      </c>
      <c r="P415" s="96">
        <f t="shared" si="124"/>
        <v>0.85823081429408321</v>
      </c>
      <c r="Q415" s="89">
        <f t="shared" si="126"/>
        <v>14</v>
      </c>
      <c r="R415" s="97">
        <f t="shared" si="90"/>
        <v>8.2015231400117163E-3</v>
      </c>
      <c r="S415" s="89">
        <f t="shared" si="127"/>
        <v>1693</v>
      </c>
      <c r="T415" s="97">
        <f t="shared" si="92"/>
        <v>0.99179847685998823</v>
      </c>
      <c r="U415" s="138" t="str">
        <f>IF(F415='TK_HL-HK'!$C$75,"Đúng","Sai")</f>
        <v>Đúng</v>
      </c>
      <c r="V415" s="5"/>
      <c r="W415" s="5"/>
      <c r="X415" s="5"/>
      <c r="Y415" s="5"/>
      <c r="Z415" s="5"/>
    </row>
    <row r="416" spans="1:26" ht="15" customHeight="1" x14ac:dyDescent="0.2">
      <c r="A416" s="260"/>
      <c r="B416" s="260"/>
      <c r="C416" s="262">
        <v>7</v>
      </c>
      <c r="D416" s="262" t="s">
        <v>70</v>
      </c>
      <c r="E416" s="91">
        <v>6</v>
      </c>
      <c r="F416" s="91">
        <f t="shared" si="125"/>
        <v>467</v>
      </c>
      <c r="G416" s="104">
        <v>8</v>
      </c>
      <c r="H416" s="93">
        <f t="shared" si="120"/>
        <v>1.7130620985010708E-2</v>
      </c>
      <c r="I416" s="104">
        <v>13</v>
      </c>
      <c r="J416" s="93">
        <f t="shared" si="121"/>
        <v>2.7837259100642397E-2</v>
      </c>
      <c r="K416" s="104">
        <v>37</v>
      </c>
      <c r="L416" s="93">
        <f t="shared" si="122"/>
        <v>7.922912205567452E-2</v>
      </c>
      <c r="M416" s="104">
        <v>85</v>
      </c>
      <c r="N416" s="93">
        <f t="shared" si="123"/>
        <v>0.18201284796573874</v>
      </c>
      <c r="O416" s="104">
        <v>324</v>
      </c>
      <c r="P416" s="93">
        <f t="shared" si="124"/>
        <v>0.69379014989293364</v>
      </c>
      <c r="Q416" s="94">
        <f t="shared" si="126"/>
        <v>21</v>
      </c>
      <c r="R416" s="95">
        <f t="shared" si="90"/>
        <v>4.4967880085653104E-2</v>
      </c>
      <c r="S416" s="94">
        <f t="shared" si="127"/>
        <v>446</v>
      </c>
      <c r="T416" s="95">
        <f t="shared" si="92"/>
        <v>0.95503211991434689</v>
      </c>
      <c r="U416" s="138" t="str">
        <f>IF(F416='TK_HL-HK'!$C$71,"Đúng","Sai")</f>
        <v>Đúng</v>
      </c>
      <c r="V416" s="5"/>
      <c r="W416" s="5"/>
      <c r="X416" s="5"/>
      <c r="Y416" s="5"/>
      <c r="Z416" s="5"/>
    </row>
    <row r="417" spans="1:26" ht="15" customHeight="1" x14ac:dyDescent="0.2">
      <c r="A417" s="260"/>
      <c r="B417" s="260"/>
      <c r="C417" s="260"/>
      <c r="D417" s="260"/>
      <c r="E417" s="91">
        <v>7</v>
      </c>
      <c r="F417" s="91">
        <f t="shared" si="125"/>
        <v>498</v>
      </c>
      <c r="G417" s="105">
        <v>1</v>
      </c>
      <c r="H417" s="93">
        <f t="shared" si="120"/>
        <v>2.008032128514056E-3</v>
      </c>
      <c r="I417" s="105">
        <v>14</v>
      </c>
      <c r="J417" s="93">
        <f t="shared" si="121"/>
        <v>2.8112449799196786E-2</v>
      </c>
      <c r="K417" s="105">
        <v>27</v>
      </c>
      <c r="L417" s="93">
        <f t="shared" si="122"/>
        <v>5.4216867469879519E-2</v>
      </c>
      <c r="M417" s="105">
        <v>94</v>
      </c>
      <c r="N417" s="93">
        <f t="shared" si="123"/>
        <v>0.18875502008032127</v>
      </c>
      <c r="O417" s="105">
        <v>362</v>
      </c>
      <c r="P417" s="93">
        <f t="shared" si="124"/>
        <v>0.7269076305220884</v>
      </c>
      <c r="Q417" s="94">
        <f t="shared" si="126"/>
        <v>15</v>
      </c>
      <c r="R417" s="95">
        <f t="shared" si="90"/>
        <v>3.0120481927710843E-2</v>
      </c>
      <c r="S417" s="94">
        <f t="shared" si="127"/>
        <v>483</v>
      </c>
      <c r="T417" s="95">
        <f t="shared" si="92"/>
        <v>0.96987951807228912</v>
      </c>
      <c r="U417" s="138" t="str">
        <f>IF(F417='TK_HL-HK'!$C$72,"Đúng","Sai")</f>
        <v>Đúng</v>
      </c>
      <c r="V417" s="5"/>
      <c r="W417" s="5"/>
      <c r="X417" s="5"/>
      <c r="Y417" s="5"/>
      <c r="Z417" s="5"/>
    </row>
    <row r="418" spans="1:26" ht="15" customHeight="1" x14ac:dyDescent="0.2">
      <c r="A418" s="260"/>
      <c r="B418" s="260"/>
      <c r="C418" s="260"/>
      <c r="D418" s="260"/>
      <c r="E418" s="91">
        <v>8</v>
      </c>
      <c r="F418" s="91">
        <f t="shared" si="125"/>
        <v>431</v>
      </c>
      <c r="G418" s="105">
        <v>11</v>
      </c>
      <c r="H418" s="93">
        <f t="shared" si="120"/>
        <v>2.5522041763341066E-2</v>
      </c>
      <c r="I418" s="105">
        <v>19</v>
      </c>
      <c r="J418" s="93">
        <f t="shared" si="121"/>
        <v>4.4083526682134569E-2</v>
      </c>
      <c r="K418" s="105">
        <v>44</v>
      </c>
      <c r="L418" s="93">
        <f t="shared" si="122"/>
        <v>0.10208816705336426</v>
      </c>
      <c r="M418" s="105">
        <v>105</v>
      </c>
      <c r="N418" s="93">
        <f t="shared" si="123"/>
        <v>0.24361948955916474</v>
      </c>
      <c r="O418" s="105">
        <v>252</v>
      </c>
      <c r="P418" s="93">
        <f t="shared" si="124"/>
        <v>0.58468677494199539</v>
      </c>
      <c r="Q418" s="94">
        <f t="shared" si="126"/>
        <v>30</v>
      </c>
      <c r="R418" s="95">
        <f t="shared" si="90"/>
        <v>6.9605568445475635E-2</v>
      </c>
      <c r="S418" s="94">
        <f t="shared" si="127"/>
        <v>401</v>
      </c>
      <c r="T418" s="95">
        <f t="shared" si="92"/>
        <v>0.93039443155452439</v>
      </c>
      <c r="U418" s="138" t="str">
        <f>IF(F418='TK_HL-HK'!$C$73,"Đúng","Sai")</f>
        <v>Đúng</v>
      </c>
      <c r="V418" s="5"/>
      <c r="W418" s="5"/>
      <c r="X418" s="5"/>
      <c r="Y418" s="5"/>
      <c r="Z418" s="5"/>
    </row>
    <row r="419" spans="1:26" ht="15" customHeight="1" x14ac:dyDescent="0.2">
      <c r="A419" s="260"/>
      <c r="B419" s="260"/>
      <c r="C419" s="260"/>
      <c r="D419" s="260"/>
      <c r="E419" s="91">
        <v>9</v>
      </c>
      <c r="F419" s="91">
        <f t="shared" si="125"/>
        <v>311</v>
      </c>
      <c r="G419" s="105">
        <v>2</v>
      </c>
      <c r="H419" s="93">
        <f t="shared" si="120"/>
        <v>6.4308681672025723E-3</v>
      </c>
      <c r="I419" s="105">
        <v>13</v>
      </c>
      <c r="J419" s="93">
        <f t="shared" si="121"/>
        <v>4.1800643086816719E-2</v>
      </c>
      <c r="K419" s="105">
        <v>30</v>
      </c>
      <c r="L419" s="93">
        <f t="shared" si="122"/>
        <v>9.6463022508038579E-2</v>
      </c>
      <c r="M419" s="105">
        <v>52</v>
      </c>
      <c r="N419" s="93">
        <f t="shared" si="123"/>
        <v>0.16720257234726688</v>
      </c>
      <c r="O419" s="105">
        <v>214</v>
      </c>
      <c r="P419" s="93">
        <f t="shared" si="124"/>
        <v>0.68810289389067525</v>
      </c>
      <c r="Q419" s="94">
        <f t="shared" si="126"/>
        <v>15</v>
      </c>
      <c r="R419" s="95">
        <f t="shared" si="90"/>
        <v>4.8231511254019289E-2</v>
      </c>
      <c r="S419" s="94">
        <f t="shared" si="127"/>
        <v>296</v>
      </c>
      <c r="T419" s="95">
        <f t="shared" si="92"/>
        <v>0.95176848874598075</v>
      </c>
      <c r="U419" s="138" t="str">
        <f>IF(F419='TK_HL-HK'!$C$74,"Đúng","Sai")</f>
        <v>Đúng</v>
      </c>
      <c r="V419" s="5"/>
      <c r="W419" s="5"/>
      <c r="X419" s="5"/>
      <c r="Y419" s="5"/>
      <c r="Z419" s="5"/>
    </row>
    <row r="420" spans="1:26" ht="15" customHeight="1" x14ac:dyDescent="0.2">
      <c r="A420" s="260"/>
      <c r="B420" s="260"/>
      <c r="C420" s="261"/>
      <c r="D420" s="261"/>
      <c r="E420" s="88" t="s">
        <v>66</v>
      </c>
      <c r="F420" s="88">
        <f t="shared" si="125"/>
        <v>1707</v>
      </c>
      <c r="G420" s="89">
        <f>SUM(G416:G419)</f>
        <v>22</v>
      </c>
      <c r="H420" s="97">
        <f t="shared" si="120"/>
        <v>1.2888107791446984E-2</v>
      </c>
      <c r="I420" s="89">
        <f>SUM(I416:I419)</f>
        <v>59</v>
      </c>
      <c r="J420" s="97">
        <f t="shared" si="121"/>
        <v>3.4563561804335091E-2</v>
      </c>
      <c r="K420" s="89">
        <f>SUM(K416:K419)</f>
        <v>138</v>
      </c>
      <c r="L420" s="97">
        <f t="shared" si="122"/>
        <v>8.0843585237258347E-2</v>
      </c>
      <c r="M420" s="89">
        <f>SUM(M416:M419)</f>
        <v>336</v>
      </c>
      <c r="N420" s="97">
        <f t="shared" si="123"/>
        <v>0.19683655536028119</v>
      </c>
      <c r="O420" s="89">
        <f>SUM(O416:O419)</f>
        <v>1152</v>
      </c>
      <c r="P420" s="96">
        <f t="shared" si="124"/>
        <v>0.6748681898066784</v>
      </c>
      <c r="Q420" s="89">
        <f t="shared" si="126"/>
        <v>81</v>
      </c>
      <c r="R420" s="97">
        <f t="shared" si="90"/>
        <v>4.7451669595782071E-2</v>
      </c>
      <c r="S420" s="89">
        <f t="shared" si="127"/>
        <v>1626</v>
      </c>
      <c r="T420" s="97">
        <f t="shared" si="92"/>
        <v>0.95254833040421794</v>
      </c>
      <c r="U420" s="138" t="str">
        <f>IF(F420='TK_HL-HK'!$C$75,"Đúng","Sai")</f>
        <v>Đúng</v>
      </c>
      <c r="V420" s="5"/>
      <c r="W420" s="5"/>
      <c r="X420" s="5"/>
      <c r="Y420" s="5"/>
      <c r="Z420" s="5"/>
    </row>
    <row r="421" spans="1:26" ht="15" customHeight="1" x14ac:dyDescent="0.2">
      <c r="A421" s="260"/>
      <c r="B421" s="260"/>
      <c r="C421" s="262">
        <v>8</v>
      </c>
      <c r="D421" s="259" t="s">
        <v>71</v>
      </c>
      <c r="E421" s="91">
        <v>6</v>
      </c>
      <c r="F421" s="91">
        <f t="shared" si="125"/>
        <v>467</v>
      </c>
      <c r="G421" s="104">
        <v>3</v>
      </c>
      <c r="H421" s="93">
        <f t="shared" si="120"/>
        <v>6.4239828693790149E-3</v>
      </c>
      <c r="I421" s="104">
        <v>41</v>
      </c>
      <c r="J421" s="93">
        <f t="shared" si="121"/>
        <v>8.7794432548179868E-2</v>
      </c>
      <c r="K421" s="104">
        <v>77</v>
      </c>
      <c r="L421" s="93">
        <f t="shared" si="122"/>
        <v>0.16488222698072805</v>
      </c>
      <c r="M421" s="104">
        <v>81</v>
      </c>
      <c r="N421" s="93">
        <f t="shared" si="123"/>
        <v>0.17344753747323341</v>
      </c>
      <c r="O421" s="104">
        <v>265</v>
      </c>
      <c r="P421" s="93">
        <f t="shared" si="124"/>
        <v>0.56745182012847961</v>
      </c>
      <c r="Q421" s="94">
        <f t="shared" ref="Q421:Q440" si="128">G421+I421</f>
        <v>44</v>
      </c>
      <c r="R421" s="95">
        <f t="shared" si="90"/>
        <v>9.421841541755889E-2</v>
      </c>
      <c r="S421" s="94">
        <f t="shared" ref="S421:S440" si="129">K421+M421+O421</f>
        <v>423</v>
      </c>
      <c r="T421" s="95">
        <f t="shared" si="92"/>
        <v>0.90578158458244107</v>
      </c>
      <c r="U421" s="138" t="str">
        <f>IF(F421='TK_HL-HK'!$C$71,"Đúng","Sai")</f>
        <v>Đúng</v>
      </c>
      <c r="V421" s="5"/>
      <c r="W421" s="5"/>
      <c r="X421" s="5"/>
      <c r="Y421" s="5"/>
      <c r="Z421" s="5"/>
    </row>
    <row r="422" spans="1:26" ht="15" customHeight="1" x14ac:dyDescent="0.2">
      <c r="A422" s="260"/>
      <c r="B422" s="260"/>
      <c r="C422" s="260"/>
      <c r="D422" s="260"/>
      <c r="E422" s="91">
        <v>7</v>
      </c>
      <c r="F422" s="91">
        <f t="shared" si="125"/>
        <v>498</v>
      </c>
      <c r="G422" s="105">
        <v>4</v>
      </c>
      <c r="H422" s="93">
        <f t="shared" si="120"/>
        <v>8.0321285140562242E-3</v>
      </c>
      <c r="I422" s="105">
        <v>25</v>
      </c>
      <c r="J422" s="93">
        <f t="shared" si="121"/>
        <v>5.0200803212851405E-2</v>
      </c>
      <c r="K422" s="105">
        <v>49</v>
      </c>
      <c r="L422" s="93">
        <f t="shared" si="122"/>
        <v>9.8393574297188757E-2</v>
      </c>
      <c r="M422" s="105">
        <v>79</v>
      </c>
      <c r="N422" s="93">
        <f t="shared" si="123"/>
        <v>0.15863453815261044</v>
      </c>
      <c r="O422" s="105">
        <v>341</v>
      </c>
      <c r="P422" s="93">
        <f t="shared" si="124"/>
        <v>0.68473895582329314</v>
      </c>
      <c r="Q422" s="94">
        <f t="shared" si="128"/>
        <v>29</v>
      </c>
      <c r="R422" s="95">
        <f t="shared" si="90"/>
        <v>5.8232931726907633E-2</v>
      </c>
      <c r="S422" s="94">
        <f t="shared" si="129"/>
        <v>469</v>
      </c>
      <c r="T422" s="95">
        <f t="shared" si="92"/>
        <v>0.94176706827309242</v>
      </c>
      <c r="U422" s="138" t="str">
        <f>IF(F422='TK_HL-HK'!$C$72,"Đúng","Sai")</f>
        <v>Đúng</v>
      </c>
      <c r="V422" s="5"/>
      <c r="W422" s="5"/>
      <c r="X422" s="5"/>
      <c r="Y422" s="5"/>
      <c r="Z422" s="5"/>
    </row>
    <row r="423" spans="1:26" ht="15" customHeight="1" x14ac:dyDescent="0.2">
      <c r="A423" s="260"/>
      <c r="B423" s="260"/>
      <c r="C423" s="260"/>
      <c r="D423" s="260"/>
      <c r="E423" s="91">
        <v>8</v>
      </c>
      <c r="F423" s="91">
        <f t="shared" si="125"/>
        <v>431</v>
      </c>
      <c r="G423" s="105">
        <v>2</v>
      </c>
      <c r="H423" s="93">
        <f t="shared" si="120"/>
        <v>4.6403712296983757E-3</v>
      </c>
      <c r="I423" s="105">
        <v>10</v>
      </c>
      <c r="J423" s="93">
        <f t="shared" si="121"/>
        <v>2.3201856148491878E-2</v>
      </c>
      <c r="K423" s="105">
        <v>28</v>
      </c>
      <c r="L423" s="93">
        <f t="shared" si="122"/>
        <v>6.4965197215777259E-2</v>
      </c>
      <c r="M423" s="105">
        <v>113</v>
      </c>
      <c r="N423" s="93">
        <f t="shared" si="123"/>
        <v>0.26218097447795824</v>
      </c>
      <c r="O423" s="105">
        <v>278</v>
      </c>
      <c r="P423" s="93">
        <f t="shared" si="124"/>
        <v>0.64501160092807419</v>
      </c>
      <c r="Q423" s="94">
        <f t="shared" si="128"/>
        <v>12</v>
      </c>
      <c r="R423" s="95">
        <f t="shared" si="90"/>
        <v>2.7842227378190254E-2</v>
      </c>
      <c r="S423" s="94">
        <f t="shared" si="129"/>
        <v>419</v>
      </c>
      <c r="T423" s="95">
        <f t="shared" si="92"/>
        <v>0.97215777262180969</v>
      </c>
      <c r="U423" s="138" t="str">
        <f>IF(F423='TK_HL-HK'!$C$73,"Đúng","Sai")</f>
        <v>Đúng</v>
      </c>
      <c r="V423" s="5"/>
      <c r="W423" s="5"/>
      <c r="X423" s="5"/>
      <c r="Y423" s="5"/>
      <c r="Z423" s="5"/>
    </row>
    <row r="424" spans="1:26" ht="15" customHeight="1" x14ac:dyDescent="0.2">
      <c r="A424" s="260"/>
      <c r="B424" s="260"/>
      <c r="C424" s="260"/>
      <c r="D424" s="260"/>
      <c r="E424" s="91">
        <v>9</v>
      </c>
      <c r="F424" s="91">
        <f t="shared" si="125"/>
        <v>311</v>
      </c>
      <c r="G424" s="105">
        <v>0</v>
      </c>
      <c r="H424" s="93">
        <f t="shared" si="120"/>
        <v>0</v>
      </c>
      <c r="I424" s="105">
        <v>7</v>
      </c>
      <c r="J424" s="93">
        <f t="shared" si="121"/>
        <v>2.2508038585209004E-2</v>
      </c>
      <c r="K424" s="105">
        <v>17</v>
      </c>
      <c r="L424" s="93">
        <f t="shared" si="122"/>
        <v>5.4662379421221867E-2</v>
      </c>
      <c r="M424" s="105">
        <v>38</v>
      </c>
      <c r="N424" s="93">
        <f t="shared" si="123"/>
        <v>0.12218649517684887</v>
      </c>
      <c r="O424" s="105">
        <v>249</v>
      </c>
      <c r="P424" s="93">
        <f t="shared" si="124"/>
        <v>0.80064308681672025</v>
      </c>
      <c r="Q424" s="94">
        <f t="shared" si="128"/>
        <v>7</v>
      </c>
      <c r="R424" s="95">
        <f t="shared" si="90"/>
        <v>2.2508038585209004E-2</v>
      </c>
      <c r="S424" s="94">
        <f t="shared" si="129"/>
        <v>304</v>
      </c>
      <c r="T424" s="95">
        <f t="shared" si="92"/>
        <v>0.977491961414791</v>
      </c>
      <c r="U424" s="138" t="str">
        <f>IF(F424='TK_HL-HK'!$C$74,"Đúng","Sai")</f>
        <v>Đúng</v>
      </c>
      <c r="V424" s="5"/>
      <c r="W424" s="5"/>
      <c r="X424" s="5"/>
      <c r="Y424" s="5"/>
      <c r="Z424" s="5"/>
    </row>
    <row r="425" spans="1:26" ht="15" customHeight="1" x14ac:dyDescent="0.2">
      <c r="A425" s="261"/>
      <c r="B425" s="261"/>
      <c r="C425" s="261"/>
      <c r="D425" s="261"/>
      <c r="E425" s="88" t="s">
        <v>66</v>
      </c>
      <c r="F425" s="88">
        <f t="shared" si="125"/>
        <v>1707</v>
      </c>
      <c r="G425" s="89">
        <f>SUM(G421:G424)</f>
        <v>9</v>
      </c>
      <c r="H425" s="97">
        <f t="shared" si="120"/>
        <v>5.272407732864675E-3</v>
      </c>
      <c r="I425" s="89">
        <f>SUM(I421:I424)</f>
        <v>83</v>
      </c>
      <c r="J425" s="97">
        <f t="shared" si="121"/>
        <v>4.8623315758640893E-2</v>
      </c>
      <c r="K425" s="89">
        <f>SUM(K421:K424)</f>
        <v>171</v>
      </c>
      <c r="L425" s="97">
        <f t="shared" si="122"/>
        <v>0.10017574692442882</v>
      </c>
      <c r="M425" s="89">
        <f>SUM(M421:M424)</f>
        <v>311</v>
      </c>
      <c r="N425" s="97">
        <f t="shared" si="123"/>
        <v>0.18219097832454598</v>
      </c>
      <c r="O425" s="89">
        <f>SUM(O421:O424)</f>
        <v>1133</v>
      </c>
      <c r="P425" s="96">
        <f t="shared" si="124"/>
        <v>0.66373755125951961</v>
      </c>
      <c r="Q425" s="89">
        <f t="shared" si="128"/>
        <v>92</v>
      </c>
      <c r="R425" s="97">
        <f t="shared" si="90"/>
        <v>5.3895723491505565E-2</v>
      </c>
      <c r="S425" s="89">
        <f t="shared" si="129"/>
        <v>1615</v>
      </c>
      <c r="T425" s="97">
        <f t="shared" si="92"/>
        <v>0.94610427650849438</v>
      </c>
      <c r="U425" s="138" t="str">
        <f>IF(F425='TK_HL-HK'!$C$75,"Đúng","Sai")</f>
        <v>Đúng</v>
      </c>
      <c r="V425" s="5"/>
      <c r="W425" s="5"/>
      <c r="X425" s="5"/>
      <c r="Y425" s="5"/>
      <c r="Z425" s="5"/>
    </row>
    <row r="426" spans="1:26" ht="15" customHeight="1" x14ac:dyDescent="0.2">
      <c r="A426" s="263">
        <v>15</v>
      </c>
      <c r="B426" s="264" t="s">
        <v>74</v>
      </c>
      <c r="C426" s="262">
        <v>1</v>
      </c>
      <c r="D426" s="259" t="s">
        <v>65</v>
      </c>
      <c r="E426" s="91">
        <v>6</v>
      </c>
      <c r="F426" s="91">
        <f t="shared" si="125"/>
        <v>216</v>
      </c>
      <c r="G426" s="104">
        <v>5</v>
      </c>
      <c r="H426" s="93">
        <f t="shared" si="120"/>
        <v>2.3148148148148147E-2</v>
      </c>
      <c r="I426" s="104">
        <v>17</v>
      </c>
      <c r="J426" s="93">
        <f t="shared" si="121"/>
        <v>7.8703703703703706E-2</v>
      </c>
      <c r="K426" s="104">
        <v>54</v>
      </c>
      <c r="L426" s="93">
        <f t="shared" si="122"/>
        <v>0.25</v>
      </c>
      <c r="M426" s="104">
        <v>90</v>
      </c>
      <c r="N426" s="93">
        <f t="shared" si="123"/>
        <v>0.41666666666666669</v>
      </c>
      <c r="O426" s="104">
        <v>50</v>
      </c>
      <c r="P426" s="93">
        <f t="shared" si="124"/>
        <v>0.23148148148148148</v>
      </c>
      <c r="Q426" s="94">
        <f t="shared" si="128"/>
        <v>22</v>
      </c>
      <c r="R426" s="95">
        <f t="shared" si="90"/>
        <v>0.10185185185185185</v>
      </c>
      <c r="S426" s="94">
        <f t="shared" si="129"/>
        <v>194</v>
      </c>
      <c r="T426" s="95">
        <f t="shared" si="92"/>
        <v>0.89814814814814814</v>
      </c>
      <c r="U426" s="138" t="str">
        <f>IF(F426='TK_HL-HK'!$C$76,"Đúng","Sai")</f>
        <v>Đúng</v>
      </c>
      <c r="V426" s="5"/>
      <c r="W426" s="5"/>
      <c r="X426" s="5"/>
      <c r="Y426" s="5"/>
      <c r="Z426" s="5"/>
    </row>
    <row r="427" spans="1:26" ht="15" customHeight="1" x14ac:dyDescent="0.2">
      <c r="A427" s="260"/>
      <c r="B427" s="260"/>
      <c r="C427" s="260"/>
      <c r="D427" s="260"/>
      <c r="E427" s="91">
        <v>7</v>
      </c>
      <c r="F427" s="91">
        <f t="shared" si="125"/>
        <v>269</v>
      </c>
      <c r="G427" s="105">
        <v>8</v>
      </c>
      <c r="H427" s="93">
        <f t="shared" si="120"/>
        <v>2.9739776951672861E-2</v>
      </c>
      <c r="I427" s="105">
        <v>22</v>
      </c>
      <c r="J427" s="93">
        <f t="shared" si="121"/>
        <v>8.1784386617100371E-2</v>
      </c>
      <c r="K427" s="105">
        <v>56</v>
      </c>
      <c r="L427" s="93">
        <f t="shared" si="122"/>
        <v>0.20817843866171004</v>
      </c>
      <c r="M427" s="105">
        <v>91</v>
      </c>
      <c r="N427" s="93">
        <f t="shared" si="123"/>
        <v>0.33828996282527879</v>
      </c>
      <c r="O427" s="105">
        <v>92</v>
      </c>
      <c r="P427" s="93">
        <f t="shared" si="124"/>
        <v>0.34200743494423791</v>
      </c>
      <c r="Q427" s="94">
        <f t="shared" si="128"/>
        <v>30</v>
      </c>
      <c r="R427" s="95">
        <f t="shared" si="90"/>
        <v>0.11152416356877323</v>
      </c>
      <c r="S427" s="94">
        <f t="shared" si="129"/>
        <v>239</v>
      </c>
      <c r="T427" s="95">
        <f t="shared" si="92"/>
        <v>0.88847583643122674</v>
      </c>
      <c r="U427" s="138" t="str">
        <f>IF(F427='TK_HL-HK'!$C$77,"Đúng","Sai")</f>
        <v>Đúng</v>
      </c>
      <c r="V427" s="5"/>
      <c r="W427" s="5"/>
      <c r="X427" s="5"/>
      <c r="Y427" s="5"/>
      <c r="Z427" s="5"/>
    </row>
    <row r="428" spans="1:26" ht="15" customHeight="1" x14ac:dyDescent="0.2">
      <c r="A428" s="260"/>
      <c r="B428" s="260"/>
      <c r="C428" s="260"/>
      <c r="D428" s="260"/>
      <c r="E428" s="91">
        <v>8</v>
      </c>
      <c r="F428" s="91">
        <f t="shared" si="125"/>
        <v>198</v>
      </c>
      <c r="G428" s="105">
        <v>2</v>
      </c>
      <c r="H428" s="93">
        <f t="shared" si="120"/>
        <v>1.0101010101010102E-2</v>
      </c>
      <c r="I428" s="105">
        <v>14</v>
      </c>
      <c r="J428" s="93">
        <f t="shared" si="121"/>
        <v>7.0707070707070704E-2</v>
      </c>
      <c r="K428" s="105">
        <v>40</v>
      </c>
      <c r="L428" s="93">
        <f t="shared" si="122"/>
        <v>0.20202020202020202</v>
      </c>
      <c r="M428" s="105">
        <v>51</v>
      </c>
      <c r="N428" s="93">
        <f t="shared" si="123"/>
        <v>0.25757575757575757</v>
      </c>
      <c r="O428" s="105">
        <v>91</v>
      </c>
      <c r="P428" s="93">
        <f t="shared" si="124"/>
        <v>0.45959595959595961</v>
      </c>
      <c r="Q428" s="94">
        <f t="shared" si="128"/>
        <v>16</v>
      </c>
      <c r="R428" s="95">
        <f t="shared" si="90"/>
        <v>8.0808080808080815E-2</v>
      </c>
      <c r="S428" s="94">
        <f t="shared" si="129"/>
        <v>182</v>
      </c>
      <c r="T428" s="95">
        <f t="shared" si="92"/>
        <v>0.91919191919191923</v>
      </c>
      <c r="U428" s="138" t="str">
        <f>IF(F428='TK_HL-HK'!$C$78,"Đúng","Sai")</f>
        <v>Đúng</v>
      </c>
      <c r="V428" s="5"/>
      <c r="W428" s="5"/>
      <c r="X428" s="5"/>
      <c r="Y428" s="5"/>
      <c r="Z428" s="5"/>
    </row>
    <row r="429" spans="1:26" ht="15" customHeight="1" x14ac:dyDescent="0.2">
      <c r="A429" s="260"/>
      <c r="B429" s="260"/>
      <c r="C429" s="260"/>
      <c r="D429" s="260"/>
      <c r="E429" s="91">
        <v>9</v>
      </c>
      <c r="F429" s="91">
        <f t="shared" si="125"/>
        <v>147</v>
      </c>
      <c r="G429" s="105">
        <v>0</v>
      </c>
      <c r="H429" s="93">
        <f t="shared" si="120"/>
        <v>0</v>
      </c>
      <c r="I429" s="105">
        <v>6</v>
      </c>
      <c r="J429" s="93">
        <f t="shared" si="121"/>
        <v>4.0816326530612242E-2</v>
      </c>
      <c r="K429" s="105">
        <v>32</v>
      </c>
      <c r="L429" s="93">
        <f t="shared" si="122"/>
        <v>0.21768707482993196</v>
      </c>
      <c r="M429" s="105">
        <v>57</v>
      </c>
      <c r="N429" s="93">
        <f t="shared" si="123"/>
        <v>0.38775510204081631</v>
      </c>
      <c r="O429" s="105">
        <v>52</v>
      </c>
      <c r="P429" s="93">
        <f t="shared" si="124"/>
        <v>0.35374149659863946</v>
      </c>
      <c r="Q429" s="94">
        <f t="shared" si="128"/>
        <v>6</v>
      </c>
      <c r="R429" s="95">
        <f t="shared" si="90"/>
        <v>4.0816326530612242E-2</v>
      </c>
      <c r="S429" s="94">
        <f t="shared" si="129"/>
        <v>141</v>
      </c>
      <c r="T429" s="95">
        <f t="shared" si="92"/>
        <v>0.95918367346938771</v>
      </c>
      <c r="U429" s="138" t="str">
        <f>IF(F429='TK_HL-HK'!$C$79,"Đúng","Sai")</f>
        <v>Đúng</v>
      </c>
      <c r="V429" s="5"/>
      <c r="W429" s="5"/>
      <c r="X429" s="5"/>
      <c r="Y429" s="5"/>
      <c r="Z429" s="5"/>
    </row>
    <row r="430" spans="1:26" ht="15" customHeight="1" x14ac:dyDescent="0.2">
      <c r="A430" s="260"/>
      <c r="B430" s="260"/>
      <c r="C430" s="261"/>
      <c r="D430" s="261"/>
      <c r="E430" s="88" t="s">
        <v>66</v>
      </c>
      <c r="F430" s="88">
        <f t="shared" si="125"/>
        <v>830</v>
      </c>
      <c r="G430" s="89">
        <f>SUM(G426:G429)</f>
        <v>15</v>
      </c>
      <c r="H430" s="96">
        <f t="shared" si="120"/>
        <v>1.8072289156626505E-2</v>
      </c>
      <c r="I430" s="89">
        <f>SUM(I426:I429)</f>
        <v>59</v>
      </c>
      <c r="J430" s="96">
        <f t="shared" si="121"/>
        <v>7.1084337349397592E-2</v>
      </c>
      <c r="K430" s="89">
        <f>SUM(K426:K429)</f>
        <v>182</v>
      </c>
      <c r="L430" s="96">
        <f t="shared" si="122"/>
        <v>0.21927710843373494</v>
      </c>
      <c r="M430" s="89">
        <f>SUM(M426:M429)</f>
        <v>289</v>
      </c>
      <c r="N430" s="96">
        <f t="shared" si="123"/>
        <v>0.34819277108433733</v>
      </c>
      <c r="O430" s="89">
        <f>SUM(O426:O429)</f>
        <v>285</v>
      </c>
      <c r="P430" s="96">
        <f t="shared" si="124"/>
        <v>0.34337349397590361</v>
      </c>
      <c r="Q430" s="89">
        <f t="shared" si="128"/>
        <v>74</v>
      </c>
      <c r="R430" s="97">
        <f t="shared" si="90"/>
        <v>8.91566265060241E-2</v>
      </c>
      <c r="S430" s="89">
        <f t="shared" si="129"/>
        <v>756</v>
      </c>
      <c r="T430" s="97">
        <f t="shared" si="92"/>
        <v>0.91084337349397593</v>
      </c>
      <c r="U430" s="138" t="str">
        <f>IF(F430='TK_HL-HK'!$C$80,"Đúng","Sai")</f>
        <v>Đúng</v>
      </c>
      <c r="V430" s="5"/>
      <c r="W430" s="5"/>
      <c r="X430" s="5"/>
      <c r="Y430" s="5"/>
      <c r="Z430" s="5"/>
    </row>
    <row r="431" spans="1:26" ht="15" customHeight="1" x14ac:dyDescent="0.2">
      <c r="A431" s="260"/>
      <c r="B431" s="260"/>
      <c r="C431" s="262">
        <v>2</v>
      </c>
      <c r="D431" s="259" t="s">
        <v>67</v>
      </c>
      <c r="E431" s="91">
        <v>6</v>
      </c>
      <c r="F431" s="91">
        <f t="shared" si="125"/>
        <v>216</v>
      </c>
      <c r="G431" s="104">
        <v>3</v>
      </c>
      <c r="H431" s="93">
        <f t="shared" si="120"/>
        <v>1.3888888888888888E-2</v>
      </c>
      <c r="I431" s="104">
        <v>13</v>
      </c>
      <c r="J431" s="93">
        <f t="shared" si="121"/>
        <v>6.0185185185185182E-2</v>
      </c>
      <c r="K431" s="104">
        <v>33</v>
      </c>
      <c r="L431" s="93">
        <f t="shared" si="122"/>
        <v>0.15277777777777779</v>
      </c>
      <c r="M431" s="104">
        <v>74</v>
      </c>
      <c r="N431" s="93">
        <f t="shared" si="123"/>
        <v>0.34259259259259262</v>
      </c>
      <c r="O431" s="104">
        <v>93</v>
      </c>
      <c r="P431" s="93">
        <f t="shared" si="124"/>
        <v>0.43055555555555558</v>
      </c>
      <c r="Q431" s="94">
        <f t="shared" si="128"/>
        <v>16</v>
      </c>
      <c r="R431" s="95">
        <f t="shared" si="90"/>
        <v>7.407407407407407E-2</v>
      </c>
      <c r="S431" s="94">
        <f t="shared" si="129"/>
        <v>200</v>
      </c>
      <c r="T431" s="95">
        <f t="shared" si="92"/>
        <v>0.92592592592592593</v>
      </c>
      <c r="U431" s="138" t="str">
        <f>IF(F431='TK_HL-HK'!$C$76,"Đúng","Sai")</f>
        <v>Đúng</v>
      </c>
      <c r="V431" s="5"/>
      <c r="W431" s="5"/>
      <c r="X431" s="5"/>
      <c r="Y431" s="5"/>
      <c r="Z431" s="5"/>
    </row>
    <row r="432" spans="1:26" ht="15" customHeight="1" x14ac:dyDescent="0.2">
      <c r="A432" s="260"/>
      <c r="B432" s="260"/>
      <c r="C432" s="260"/>
      <c r="D432" s="260"/>
      <c r="E432" s="91">
        <v>7</v>
      </c>
      <c r="F432" s="91">
        <f t="shared" si="125"/>
        <v>269</v>
      </c>
      <c r="G432" s="105">
        <v>10</v>
      </c>
      <c r="H432" s="93">
        <f t="shared" si="120"/>
        <v>3.717472118959108E-2</v>
      </c>
      <c r="I432" s="105">
        <v>52</v>
      </c>
      <c r="J432" s="93">
        <f t="shared" si="121"/>
        <v>0.19330855018587362</v>
      </c>
      <c r="K432" s="105">
        <v>87</v>
      </c>
      <c r="L432" s="93">
        <f t="shared" si="122"/>
        <v>0.32342007434944237</v>
      </c>
      <c r="M432" s="105">
        <v>64</v>
      </c>
      <c r="N432" s="93">
        <f t="shared" si="123"/>
        <v>0.23791821561338289</v>
      </c>
      <c r="O432" s="105">
        <v>56</v>
      </c>
      <c r="P432" s="93">
        <f t="shared" si="124"/>
        <v>0.20817843866171004</v>
      </c>
      <c r="Q432" s="94">
        <f t="shared" si="128"/>
        <v>62</v>
      </c>
      <c r="R432" s="95">
        <f t="shared" si="90"/>
        <v>0.23048327137546468</v>
      </c>
      <c r="S432" s="94">
        <f t="shared" si="129"/>
        <v>207</v>
      </c>
      <c r="T432" s="95">
        <f t="shared" si="92"/>
        <v>0.76951672862453535</v>
      </c>
      <c r="U432" s="138" t="str">
        <f>IF(F432='TK_HL-HK'!$C$77,"Đúng","Sai")</f>
        <v>Đúng</v>
      </c>
      <c r="V432" s="5"/>
      <c r="W432" s="5"/>
      <c r="X432" s="5"/>
      <c r="Y432" s="5"/>
      <c r="Z432" s="5"/>
    </row>
    <row r="433" spans="1:26" ht="15" customHeight="1" x14ac:dyDescent="0.2">
      <c r="A433" s="260"/>
      <c r="B433" s="260"/>
      <c r="C433" s="260"/>
      <c r="D433" s="260"/>
      <c r="E433" s="91">
        <v>8</v>
      </c>
      <c r="F433" s="91">
        <f t="shared" si="125"/>
        <v>198</v>
      </c>
      <c r="G433" s="105">
        <v>7</v>
      </c>
      <c r="H433" s="93">
        <f t="shared" si="120"/>
        <v>3.5353535353535352E-2</v>
      </c>
      <c r="I433" s="105">
        <v>44</v>
      </c>
      <c r="J433" s="93">
        <f t="shared" si="121"/>
        <v>0.22222222222222221</v>
      </c>
      <c r="K433" s="105">
        <v>60</v>
      </c>
      <c r="L433" s="93">
        <f t="shared" si="122"/>
        <v>0.30303030303030304</v>
      </c>
      <c r="M433" s="105">
        <v>47</v>
      </c>
      <c r="N433" s="93">
        <f t="shared" si="123"/>
        <v>0.23737373737373738</v>
      </c>
      <c r="O433" s="105">
        <v>40</v>
      </c>
      <c r="P433" s="93">
        <f t="shared" si="124"/>
        <v>0.20202020202020202</v>
      </c>
      <c r="Q433" s="94">
        <f t="shared" si="128"/>
        <v>51</v>
      </c>
      <c r="R433" s="95">
        <f t="shared" si="90"/>
        <v>0.25757575757575757</v>
      </c>
      <c r="S433" s="94">
        <f t="shared" si="129"/>
        <v>147</v>
      </c>
      <c r="T433" s="95">
        <f t="shared" si="92"/>
        <v>0.74242424242424243</v>
      </c>
      <c r="U433" s="138" t="str">
        <f>IF(F433='TK_HL-HK'!$C$78,"Đúng","Sai")</f>
        <v>Đúng</v>
      </c>
      <c r="V433" s="5"/>
      <c r="W433" s="5"/>
      <c r="X433" s="5"/>
      <c r="Y433" s="5"/>
      <c r="Z433" s="5"/>
    </row>
    <row r="434" spans="1:26" ht="15" customHeight="1" x14ac:dyDescent="0.2">
      <c r="A434" s="260"/>
      <c r="B434" s="260"/>
      <c r="C434" s="260"/>
      <c r="D434" s="260"/>
      <c r="E434" s="91">
        <v>9</v>
      </c>
      <c r="F434" s="91">
        <f t="shared" si="125"/>
        <v>147</v>
      </c>
      <c r="G434" s="105">
        <v>2</v>
      </c>
      <c r="H434" s="93">
        <f t="shared" si="120"/>
        <v>1.3605442176870748E-2</v>
      </c>
      <c r="I434" s="105">
        <v>18</v>
      </c>
      <c r="J434" s="93">
        <f t="shared" si="121"/>
        <v>0.12244897959183673</v>
      </c>
      <c r="K434" s="105">
        <v>47</v>
      </c>
      <c r="L434" s="93">
        <f t="shared" si="122"/>
        <v>0.31972789115646261</v>
      </c>
      <c r="M434" s="105">
        <v>70</v>
      </c>
      <c r="N434" s="93">
        <f t="shared" si="123"/>
        <v>0.47619047619047616</v>
      </c>
      <c r="O434" s="105">
        <v>10</v>
      </c>
      <c r="P434" s="93">
        <f t="shared" si="124"/>
        <v>6.8027210884353748E-2</v>
      </c>
      <c r="Q434" s="94">
        <f t="shared" si="128"/>
        <v>20</v>
      </c>
      <c r="R434" s="95">
        <f t="shared" si="90"/>
        <v>0.1360544217687075</v>
      </c>
      <c r="S434" s="94">
        <f t="shared" si="129"/>
        <v>127</v>
      </c>
      <c r="T434" s="95">
        <f t="shared" si="92"/>
        <v>0.86394557823129248</v>
      </c>
      <c r="U434" s="138" t="str">
        <f>IF(F434='TK_HL-HK'!$C$79,"Đúng","Sai")</f>
        <v>Đúng</v>
      </c>
      <c r="V434" s="5"/>
      <c r="W434" s="5"/>
      <c r="X434" s="5"/>
      <c r="Y434" s="5"/>
      <c r="Z434" s="5"/>
    </row>
    <row r="435" spans="1:26" ht="15" customHeight="1" x14ac:dyDescent="0.2">
      <c r="A435" s="260"/>
      <c r="B435" s="260"/>
      <c r="C435" s="261"/>
      <c r="D435" s="261"/>
      <c r="E435" s="88" t="s">
        <v>66</v>
      </c>
      <c r="F435" s="88">
        <f t="shared" si="125"/>
        <v>830</v>
      </c>
      <c r="G435" s="89">
        <f>SUM(G431:G434)</f>
        <v>22</v>
      </c>
      <c r="H435" s="97">
        <f t="shared" si="120"/>
        <v>2.6506024096385541E-2</v>
      </c>
      <c r="I435" s="89">
        <f>SUM(I431:I434)</f>
        <v>127</v>
      </c>
      <c r="J435" s="97">
        <f t="shared" si="121"/>
        <v>0.15301204819277109</v>
      </c>
      <c r="K435" s="89">
        <f>SUM(K431:K434)</f>
        <v>227</v>
      </c>
      <c r="L435" s="97">
        <f t="shared" si="122"/>
        <v>0.27349397590361446</v>
      </c>
      <c r="M435" s="89">
        <f>SUM(M431:M434)</f>
        <v>255</v>
      </c>
      <c r="N435" s="97">
        <f t="shared" si="123"/>
        <v>0.30722891566265059</v>
      </c>
      <c r="O435" s="89">
        <f>SUM(O431:O434)</f>
        <v>199</v>
      </c>
      <c r="P435" s="96">
        <f t="shared" si="124"/>
        <v>0.2397590361445783</v>
      </c>
      <c r="Q435" s="89">
        <f t="shared" si="128"/>
        <v>149</v>
      </c>
      <c r="R435" s="97">
        <f t="shared" si="90"/>
        <v>0.17951807228915662</v>
      </c>
      <c r="S435" s="89">
        <f t="shared" si="129"/>
        <v>681</v>
      </c>
      <c r="T435" s="97">
        <f t="shared" si="92"/>
        <v>0.82048192771084338</v>
      </c>
      <c r="U435" s="138" t="str">
        <f>IF(F435='TK_HL-HK'!$C$80,"Đúng","Sai")</f>
        <v>Đúng</v>
      </c>
      <c r="V435" s="5"/>
      <c r="W435" s="5"/>
      <c r="X435" s="5"/>
      <c r="Y435" s="5"/>
      <c r="Z435" s="5"/>
    </row>
    <row r="436" spans="1:26" ht="15" customHeight="1" x14ac:dyDescent="0.2">
      <c r="A436" s="260"/>
      <c r="B436" s="260"/>
      <c r="C436" s="262">
        <v>5</v>
      </c>
      <c r="D436" s="265" t="s">
        <v>68</v>
      </c>
      <c r="E436" s="91">
        <v>6</v>
      </c>
      <c r="F436" s="91">
        <f t="shared" si="125"/>
        <v>216</v>
      </c>
      <c r="G436" s="104">
        <v>0</v>
      </c>
      <c r="H436" s="93">
        <f t="shared" si="120"/>
        <v>0</v>
      </c>
      <c r="I436" s="104">
        <v>4</v>
      </c>
      <c r="J436" s="93">
        <f t="shared" si="121"/>
        <v>1.8518518518518517E-2</v>
      </c>
      <c r="K436" s="104">
        <v>9</v>
      </c>
      <c r="L436" s="93">
        <f t="shared" si="122"/>
        <v>4.1666666666666664E-2</v>
      </c>
      <c r="M436" s="104">
        <v>25</v>
      </c>
      <c r="N436" s="93">
        <f t="shared" si="123"/>
        <v>0.11574074074074074</v>
      </c>
      <c r="O436" s="104">
        <v>178</v>
      </c>
      <c r="P436" s="93">
        <f t="shared" si="124"/>
        <v>0.82407407407407407</v>
      </c>
      <c r="Q436" s="94">
        <f t="shared" si="128"/>
        <v>4</v>
      </c>
      <c r="R436" s="95">
        <f t="shared" si="90"/>
        <v>1.8518518518518517E-2</v>
      </c>
      <c r="S436" s="94">
        <f t="shared" si="129"/>
        <v>212</v>
      </c>
      <c r="T436" s="95">
        <f t="shared" si="92"/>
        <v>0.98148148148148151</v>
      </c>
      <c r="U436" s="138" t="str">
        <f>IF(F436='TK_HL-HK'!$C$76,"Đúng","Sai")</f>
        <v>Đúng</v>
      </c>
      <c r="V436" s="5"/>
      <c r="W436" s="5"/>
      <c r="X436" s="5"/>
      <c r="Y436" s="5"/>
      <c r="Z436" s="5"/>
    </row>
    <row r="437" spans="1:26" ht="15" customHeight="1" x14ac:dyDescent="0.2">
      <c r="A437" s="260"/>
      <c r="B437" s="260"/>
      <c r="C437" s="260"/>
      <c r="D437" s="260"/>
      <c r="E437" s="91">
        <v>7</v>
      </c>
      <c r="F437" s="91">
        <f t="shared" si="125"/>
        <v>269</v>
      </c>
      <c r="G437" s="105">
        <v>5</v>
      </c>
      <c r="H437" s="93">
        <f t="shared" si="120"/>
        <v>1.858736059479554E-2</v>
      </c>
      <c r="I437" s="105">
        <v>16</v>
      </c>
      <c r="J437" s="93">
        <f t="shared" si="121"/>
        <v>5.9479553903345722E-2</v>
      </c>
      <c r="K437" s="105">
        <v>45</v>
      </c>
      <c r="L437" s="93">
        <f t="shared" si="122"/>
        <v>0.16728624535315986</v>
      </c>
      <c r="M437" s="105">
        <v>57</v>
      </c>
      <c r="N437" s="93">
        <f t="shared" si="123"/>
        <v>0.21189591078066913</v>
      </c>
      <c r="O437" s="105">
        <v>146</v>
      </c>
      <c r="P437" s="93">
        <f t="shared" si="124"/>
        <v>0.54275092936802971</v>
      </c>
      <c r="Q437" s="94">
        <f t="shared" si="128"/>
        <v>21</v>
      </c>
      <c r="R437" s="95">
        <f t="shared" si="90"/>
        <v>7.8066914498141265E-2</v>
      </c>
      <c r="S437" s="94">
        <f t="shared" si="129"/>
        <v>248</v>
      </c>
      <c r="T437" s="95">
        <f t="shared" si="92"/>
        <v>0.92193308550185871</v>
      </c>
      <c r="U437" s="138" t="str">
        <f>IF(F437='TK_HL-HK'!$C$77,"Đúng","Sai")</f>
        <v>Đúng</v>
      </c>
      <c r="V437" s="5"/>
      <c r="W437" s="5"/>
      <c r="X437" s="5"/>
      <c r="Y437" s="5"/>
      <c r="Z437" s="5"/>
    </row>
    <row r="438" spans="1:26" ht="15" customHeight="1" x14ac:dyDescent="0.2">
      <c r="A438" s="260"/>
      <c r="B438" s="260"/>
      <c r="C438" s="260"/>
      <c r="D438" s="260"/>
      <c r="E438" s="91">
        <v>8</v>
      </c>
      <c r="F438" s="91">
        <f t="shared" si="125"/>
        <v>198</v>
      </c>
      <c r="G438" s="105">
        <v>3</v>
      </c>
      <c r="H438" s="93">
        <f t="shared" si="120"/>
        <v>1.5151515151515152E-2</v>
      </c>
      <c r="I438" s="105">
        <v>15</v>
      </c>
      <c r="J438" s="93">
        <f t="shared" si="121"/>
        <v>7.575757575757576E-2</v>
      </c>
      <c r="K438" s="105">
        <v>34</v>
      </c>
      <c r="L438" s="93">
        <f t="shared" si="122"/>
        <v>0.17171717171717171</v>
      </c>
      <c r="M438" s="105">
        <v>37</v>
      </c>
      <c r="N438" s="93">
        <f t="shared" si="123"/>
        <v>0.18686868686868688</v>
      </c>
      <c r="O438" s="105">
        <v>109</v>
      </c>
      <c r="P438" s="93">
        <f t="shared" si="124"/>
        <v>0.5505050505050505</v>
      </c>
      <c r="Q438" s="94">
        <f t="shared" si="128"/>
        <v>18</v>
      </c>
      <c r="R438" s="95">
        <f t="shared" si="90"/>
        <v>9.0909090909090912E-2</v>
      </c>
      <c r="S438" s="94">
        <f t="shared" si="129"/>
        <v>180</v>
      </c>
      <c r="T438" s="95">
        <f t="shared" si="92"/>
        <v>0.90909090909090906</v>
      </c>
      <c r="U438" s="138" t="str">
        <f>IF(F438='TK_HL-HK'!$C$78,"Đúng","Sai")</f>
        <v>Đúng</v>
      </c>
      <c r="V438" s="5"/>
      <c r="W438" s="5"/>
      <c r="X438" s="5"/>
      <c r="Y438" s="5"/>
      <c r="Z438" s="5"/>
    </row>
    <row r="439" spans="1:26" ht="15" customHeight="1" x14ac:dyDescent="0.2">
      <c r="A439" s="260"/>
      <c r="B439" s="260"/>
      <c r="C439" s="260"/>
      <c r="D439" s="260"/>
      <c r="E439" s="91">
        <v>9</v>
      </c>
      <c r="F439" s="91">
        <f t="shared" si="125"/>
        <v>147</v>
      </c>
      <c r="G439" s="105">
        <v>4</v>
      </c>
      <c r="H439" s="93">
        <f t="shared" si="120"/>
        <v>2.7210884353741496E-2</v>
      </c>
      <c r="I439" s="105">
        <v>5</v>
      </c>
      <c r="J439" s="93">
        <f t="shared" si="121"/>
        <v>3.4013605442176874E-2</v>
      </c>
      <c r="K439" s="105">
        <v>20</v>
      </c>
      <c r="L439" s="93">
        <f t="shared" si="122"/>
        <v>0.1360544217687075</v>
      </c>
      <c r="M439" s="105">
        <v>18</v>
      </c>
      <c r="N439" s="93">
        <f t="shared" si="123"/>
        <v>0.12244897959183673</v>
      </c>
      <c r="O439" s="105">
        <v>100</v>
      </c>
      <c r="P439" s="93">
        <f t="shared" si="124"/>
        <v>0.68027210884353739</v>
      </c>
      <c r="Q439" s="94">
        <f t="shared" si="128"/>
        <v>9</v>
      </c>
      <c r="R439" s="95">
        <f t="shared" si="90"/>
        <v>6.1224489795918366E-2</v>
      </c>
      <c r="S439" s="94">
        <f t="shared" si="129"/>
        <v>138</v>
      </c>
      <c r="T439" s="95">
        <f t="shared" si="92"/>
        <v>0.93877551020408168</v>
      </c>
      <c r="U439" s="138" t="str">
        <f>IF(F439='TK_HL-HK'!$C$79,"Đúng","Sai")</f>
        <v>Đúng</v>
      </c>
      <c r="V439" s="5"/>
      <c r="W439" s="5"/>
      <c r="X439" s="5"/>
      <c r="Y439" s="5"/>
      <c r="Z439" s="5"/>
    </row>
    <row r="440" spans="1:26" ht="15" customHeight="1" x14ac:dyDescent="0.2">
      <c r="A440" s="260"/>
      <c r="B440" s="260"/>
      <c r="C440" s="261"/>
      <c r="D440" s="261"/>
      <c r="E440" s="88" t="s">
        <v>66</v>
      </c>
      <c r="F440" s="88">
        <f t="shared" si="125"/>
        <v>830</v>
      </c>
      <c r="G440" s="89">
        <f>SUM(G436:G439)</f>
        <v>12</v>
      </c>
      <c r="H440" s="97">
        <f t="shared" si="120"/>
        <v>1.4457831325301205E-2</v>
      </c>
      <c r="I440" s="89">
        <f>SUM(I436:I439)</f>
        <v>40</v>
      </c>
      <c r="J440" s="97">
        <f t="shared" si="121"/>
        <v>4.8192771084337352E-2</v>
      </c>
      <c r="K440" s="89">
        <f>SUM(K436:K439)</f>
        <v>108</v>
      </c>
      <c r="L440" s="97">
        <f t="shared" si="122"/>
        <v>0.13012048192771083</v>
      </c>
      <c r="M440" s="89">
        <f>SUM(M436:M439)</f>
        <v>137</v>
      </c>
      <c r="N440" s="97">
        <f t="shared" si="123"/>
        <v>0.16506024096385541</v>
      </c>
      <c r="O440" s="89">
        <f>SUM(O436:O439)</f>
        <v>533</v>
      </c>
      <c r="P440" s="96">
        <f t="shared" si="124"/>
        <v>0.64216867469879513</v>
      </c>
      <c r="Q440" s="89">
        <f t="shared" si="128"/>
        <v>52</v>
      </c>
      <c r="R440" s="97">
        <f t="shared" si="90"/>
        <v>6.2650602409638559E-2</v>
      </c>
      <c r="S440" s="89">
        <f t="shared" si="129"/>
        <v>778</v>
      </c>
      <c r="T440" s="97">
        <f t="shared" si="92"/>
        <v>0.9373493975903614</v>
      </c>
      <c r="U440" s="138" t="str">
        <f>IF(F440='TK_HL-HK'!$C$80,"Đúng","Sai")</f>
        <v>Đúng</v>
      </c>
      <c r="V440" s="5"/>
      <c r="W440" s="5"/>
      <c r="X440" s="5"/>
      <c r="Y440" s="5"/>
      <c r="Z440" s="5"/>
    </row>
    <row r="441" spans="1:26" ht="15" customHeight="1" x14ac:dyDescent="0.2">
      <c r="A441" s="260"/>
      <c r="B441" s="260"/>
      <c r="C441" s="262">
        <v>6</v>
      </c>
      <c r="D441" s="259" t="s">
        <v>69</v>
      </c>
      <c r="E441" s="91">
        <v>6</v>
      </c>
      <c r="F441" s="91">
        <f t="shared" si="125"/>
        <v>216</v>
      </c>
      <c r="G441" s="104">
        <v>0</v>
      </c>
      <c r="H441" s="93">
        <f t="shared" si="120"/>
        <v>0</v>
      </c>
      <c r="I441" s="104">
        <v>1</v>
      </c>
      <c r="J441" s="93">
        <f t="shared" si="121"/>
        <v>4.6296296296296294E-3</v>
      </c>
      <c r="K441" s="104">
        <v>5</v>
      </c>
      <c r="L441" s="93">
        <f t="shared" si="122"/>
        <v>2.3148148148148147E-2</v>
      </c>
      <c r="M441" s="104">
        <v>34</v>
      </c>
      <c r="N441" s="93">
        <f t="shared" si="123"/>
        <v>0.15740740740740741</v>
      </c>
      <c r="O441" s="104">
        <v>176</v>
      </c>
      <c r="P441" s="93">
        <f t="shared" si="124"/>
        <v>0.81481481481481477</v>
      </c>
      <c r="Q441" s="94">
        <f t="shared" ref="Q441:Q450" si="130">G441+I441</f>
        <v>1</v>
      </c>
      <c r="R441" s="95">
        <f t="shared" si="90"/>
        <v>4.6296296296296294E-3</v>
      </c>
      <c r="S441" s="94">
        <f t="shared" ref="S441:S450" si="131">K441+M441+O441</f>
        <v>215</v>
      </c>
      <c r="T441" s="95">
        <f t="shared" si="92"/>
        <v>0.99537037037037035</v>
      </c>
      <c r="U441" s="138" t="str">
        <f>IF(F441='TK_HL-HK'!$C$76,"Đúng","Sai")</f>
        <v>Đúng</v>
      </c>
      <c r="V441" s="53"/>
      <c r="W441" s="53"/>
      <c r="X441" s="53"/>
      <c r="Y441" s="53"/>
      <c r="Z441" s="53"/>
    </row>
    <row r="442" spans="1:26" ht="15" customHeight="1" x14ac:dyDescent="0.2">
      <c r="A442" s="260"/>
      <c r="B442" s="260"/>
      <c r="C442" s="260"/>
      <c r="D442" s="260"/>
      <c r="E442" s="91">
        <v>7</v>
      </c>
      <c r="F442" s="91">
        <f t="shared" si="125"/>
        <v>269</v>
      </c>
      <c r="G442" s="105">
        <v>0</v>
      </c>
      <c r="H442" s="93">
        <f t="shared" si="120"/>
        <v>0</v>
      </c>
      <c r="I442" s="105">
        <v>1</v>
      </c>
      <c r="J442" s="93">
        <f t="shared" si="121"/>
        <v>3.7174721189591076E-3</v>
      </c>
      <c r="K442" s="105">
        <v>25</v>
      </c>
      <c r="L442" s="93">
        <f t="shared" si="122"/>
        <v>9.2936802973977689E-2</v>
      </c>
      <c r="M442" s="105">
        <v>104</v>
      </c>
      <c r="N442" s="93">
        <f t="shared" si="123"/>
        <v>0.38661710037174724</v>
      </c>
      <c r="O442" s="105">
        <v>139</v>
      </c>
      <c r="P442" s="93">
        <f t="shared" si="124"/>
        <v>0.51672862453531598</v>
      </c>
      <c r="Q442" s="94">
        <f t="shared" si="130"/>
        <v>1</v>
      </c>
      <c r="R442" s="95">
        <f t="shared" si="90"/>
        <v>3.7174721189591076E-3</v>
      </c>
      <c r="S442" s="94">
        <f t="shared" si="131"/>
        <v>268</v>
      </c>
      <c r="T442" s="95">
        <f t="shared" si="92"/>
        <v>0.99628252788104088</v>
      </c>
      <c r="U442" s="138" t="str">
        <f>IF(F442='TK_HL-HK'!$C$77,"Đúng","Sai")</f>
        <v>Đúng</v>
      </c>
      <c r="V442" s="53"/>
      <c r="W442" s="53"/>
      <c r="X442" s="53"/>
      <c r="Y442" s="53"/>
      <c r="Z442" s="53"/>
    </row>
    <row r="443" spans="1:26" ht="15" customHeight="1" x14ac:dyDescent="0.2">
      <c r="A443" s="260"/>
      <c r="B443" s="260"/>
      <c r="C443" s="260"/>
      <c r="D443" s="260"/>
      <c r="E443" s="91">
        <v>8</v>
      </c>
      <c r="F443" s="91">
        <f t="shared" si="125"/>
        <v>198</v>
      </c>
      <c r="G443" s="105">
        <v>0</v>
      </c>
      <c r="H443" s="93">
        <f t="shared" si="120"/>
        <v>0</v>
      </c>
      <c r="I443" s="105">
        <v>0</v>
      </c>
      <c r="J443" s="93">
        <f t="shared" si="121"/>
        <v>0</v>
      </c>
      <c r="K443" s="105">
        <v>9</v>
      </c>
      <c r="L443" s="93">
        <f t="shared" si="122"/>
        <v>4.5454545454545456E-2</v>
      </c>
      <c r="M443" s="105">
        <v>28</v>
      </c>
      <c r="N443" s="93">
        <f t="shared" si="123"/>
        <v>0.14141414141414141</v>
      </c>
      <c r="O443" s="105">
        <v>161</v>
      </c>
      <c r="P443" s="93">
        <f t="shared" si="124"/>
        <v>0.81313131313131315</v>
      </c>
      <c r="Q443" s="94">
        <f t="shared" si="130"/>
        <v>0</v>
      </c>
      <c r="R443" s="95">
        <f t="shared" si="90"/>
        <v>0</v>
      </c>
      <c r="S443" s="94">
        <f t="shared" si="131"/>
        <v>198</v>
      </c>
      <c r="T443" s="95">
        <f t="shared" si="92"/>
        <v>1</v>
      </c>
      <c r="U443" s="138" t="str">
        <f>IF(F443='TK_HL-HK'!$C$78,"Đúng","Sai")</f>
        <v>Đúng</v>
      </c>
      <c r="V443" s="53"/>
      <c r="W443" s="53"/>
      <c r="X443" s="53"/>
      <c r="Y443" s="53"/>
      <c r="Z443" s="53"/>
    </row>
    <row r="444" spans="1:26" ht="15" customHeight="1" x14ac:dyDescent="0.2">
      <c r="A444" s="260"/>
      <c r="B444" s="260"/>
      <c r="C444" s="260"/>
      <c r="D444" s="260"/>
      <c r="E444" s="91">
        <v>9</v>
      </c>
      <c r="F444" s="91">
        <f t="shared" si="125"/>
        <v>147</v>
      </c>
      <c r="G444" s="105">
        <v>0</v>
      </c>
      <c r="H444" s="93">
        <f t="shared" si="120"/>
        <v>0</v>
      </c>
      <c r="I444" s="105">
        <v>0</v>
      </c>
      <c r="J444" s="93">
        <f t="shared" si="121"/>
        <v>0</v>
      </c>
      <c r="K444" s="105">
        <v>2</v>
      </c>
      <c r="L444" s="93">
        <f t="shared" si="122"/>
        <v>1.3605442176870748E-2</v>
      </c>
      <c r="M444" s="105">
        <v>14</v>
      </c>
      <c r="N444" s="93">
        <f t="shared" si="123"/>
        <v>9.5238095238095233E-2</v>
      </c>
      <c r="O444" s="105">
        <v>131</v>
      </c>
      <c r="P444" s="93">
        <f t="shared" si="124"/>
        <v>0.891156462585034</v>
      </c>
      <c r="Q444" s="94">
        <f t="shared" si="130"/>
        <v>0</v>
      </c>
      <c r="R444" s="95">
        <f t="shared" si="90"/>
        <v>0</v>
      </c>
      <c r="S444" s="94">
        <f t="shared" si="131"/>
        <v>147</v>
      </c>
      <c r="T444" s="95">
        <f t="shared" si="92"/>
        <v>1</v>
      </c>
      <c r="U444" s="138" t="str">
        <f>IF(F444='TK_HL-HK'!$C$79,"Đúng","Sai")</f>
        <v>Đúng</v>
      </c>
      <c r="V444" s="5"/>
      <c r="W444" s="5"/>
      <c r="X444" s="5"/>
      <c r="Y444" s="5"/>
      <c r="Z444" s="5"/>
    </row>
    <row r="445" spans="1:26" ht="15" customHeight="1" x14ac:dyDescent="0.2">
      <c r="A445" s="260"/>
      <c r="B445" s="260"/>
      <c r="C445" s="261"/>
      <c r="D445" s="261"/>
      <c r="E445" s="88" t="s">
        <v>66</v>
      </c>
      <c r="F445" s="88">
        <f t="shared" si="125"/>
        <v>830</v>
      </c>
      <c r="G445" s="89">
        <f>SUM(G441:G444)</f>
        <v>0</v>
      </c>
      <c r="H445" s="97">
        <f t="shared" si="120"/>
        <v>0</v>
      </c>
      <c r="I445" s="89">
        <f>SUM(I441:I444)</f>
        <v>2</v>
      </c>
      <c r="J445" s="97">
        <f t="shared" si="121"/>
        <v>2.4096385542168677E-3</v>
      </c>
      <c r="K445" s="89">
        <f>SUM(K441:K444)</f>
        <v>41</v>
      </c>
      <c r="L445" s="97">
        <f t="shared" si="122"/>
        <v>4.9397590361445781E-2</v>
      </c>
      <c r="M445" s="89">
        <f>SUM(M441:M444)</f>
        <v>180</v>
      </c>
      <c r="N445" s="97">
        <f t="shared" si="123"/>
        <v>0.21686746987951808</v>
      </c>
      <c r="O445" s="89">
        <f>SUM(O441:O444)</f>
        <v>607</v>
      </c>
      <c r="P445" s="96">
        <f t="shared" si="124"/>
        <v>0.73132530120481931</v>
      </c>
      <c r="Q445" s="89">
        <f t="shared" si="130"/>
        <v>2</v>
      </c>
      <c r="R445" s="97">
        <f t="shared" si="90"/>
        <v>2.4096385542168677E-3</v>
      </c>
      <c r="S445" s="89">
        <f t="shared" si="131"/>
        <v>828</v>
      </c>
      <c r="T445" s="97">
        <f t="shared" si="92"/>
        <v>0.99759036144578317</v>
      </c>
      <c r="U445" s="138" t="str">
        <f>IF(F445='TK_HL-HK'!$C$80,"Đúng","Sai")</f>
        <v>Đúng</v>
      </c>
      <c r="V445" s="5"/>
      <c r="W445" s="5"/>
      <c r="X445" s="5"/>
      <c r="Y445" s="5"/>
      <c r="Z445" s="5"/>
    </row>
    <row r="446" spans="1:26" ht="15" customHeight="1" x14ac:dyDescent="0.2">
      <c r="A446" s="260"/>
      <c r="B446" s="260"/>
      <c r="C446" s="262">
        <v>7</v>
      </c>
      <c r="D446" s="262" t="s">
        <v>70</v>
      </c>
      <c r="E446" s="91">
        <v>6</v>
      </c>
      <c r="F446" s="91">
        <f t="shared" si="125"/>
        <v>216</v>
      </c>
      <c r="G446" s="104">
        <v>4</v>
      </c>
      <c r="H446" s="93">
        <f t="shared" si="120"/>
        <v>1.8518518518518517E-2</v>
      </c>
      <c r="I446" s="104">
        <v>15</v>
      </c>
      <c r="J446" s="93">
        <f t="shared" si="121"/>
        <v>6.9444444444444448E-2</v>
      </c>
      <c r="K446" s="104">
        <v>29</v>
      </c>
      <c r="L446" s="93">
        <f t="shared" si="122"/>
        <v>0.13425925925925927</v>
      </c>
      <c r="M446" s="104">
        <v>52</v>
      </c>
      <c r="N446" s="93">
        <f t="shared" si="123"/>
        <v>0.24074074074074073</v>
      </c>
      <c r="O446" s="104">
        <v>116</v>
      </c>
      <c r="P446" s="93">
        <f t="shared" si="124"/>
        <v>0.53703703703703709</v>
      </c>
      <c r="Q446" s="94">
        <f t="shared" si="130"/>
        <v>19</v>
      </c>
      <c r="R446" s="95">
        <f t="shared" si="90"/>
        <v>8.7962962962962965E-2</v>
      </c>
      <c r="S446" s="94">
        <f t="shared" si="131"/>
        <v>197</v>
      </c>
      <c r="T446" s="95">
        <f t="shared" si="92"/>
        <v>0.91203703703703709</v>
      </c>
      <c r="U446" s="138" t="str">
        <f>IF(F446='TK_HL-HK'!$C$76,"Đúng","Sai")</f>
        <v>Đúng</v>
      </c>
      <c r="V446" s="5"/>
      <c r="W446" s="5"/>
      <c r="X446" s="5"/>
      <c r="Y446" s="5"/>
      <c r="Z446" s="5"/>
    </row>
    <row r="447" spans="1:26" ht="15" customHeight="1" x14ac:dyDescent="0.2">
      <c r="A447" s="260"/>
      <c r="B447" s="260"/>
      <c r="C447" s="260"/>
      <c r="D447" s="260"/>
      <c r="E447" s="91">
        <v>7</v>
      </c>
      <c r="F447" s="91">
        <f t="shared" si="125"/>
        <v>269</v>
      </c>
      <c r="G447" s="105">
        <v>10</v>
      </c>
      <c r="H447" s="93">
        <f t="shared" si="120"/>
        <v>3.717472118959108E-2</v>
      </c>
      <c r="I447" s="105">
        <v>19</v>
      </c>
      <c r="J447" s="93">
        <f t="shared" si="121"/>
        <v>7.0631970260223054E-2</v>
      </c>
      <c r="K447" s="105">
        <v>47</v>
      </c>
      <c r="L447" s="93">
        <f t="shared" si="122"/>
        <v>0.17472118959107807</v>
      </c>
      <c r="M447" s="105">
        <v>68</v>
      </c>
      <c r="N447" s="93">
        <f t="shared" si="123"/>
        <v>0.25278810408921931</v>
      </c>
      <c r="O447" s="105">
        <v>125</v>
      </c>
      <c r="P447" s="93">
        <f t="shared" si="124"/>
        <v>0.46468401486988847</v>
      </c>
      <c r="Q447" s="94">
        <f t="shared" si="130"/>
        <v>29</v>
      </c>
      <c r="R447" s="95">
        <f t="shared" si="90"/>
        <v>0.10780669144981413</v>
      </c>
      <c r="S447" s="94">
        <f t="shared" si="131"/>
        <v>240</v>
      </c>
      <c r="T447" s="95">
        <f t="shared" si="92"/>
        <v>0.89219330855018586</v>
      </c>
      <c r="U447" s="138" t="str">
        <f>IF(F447='TK_HL-HK'!$C$77,"Đúng","Sai")</f>
        <v>Đúng</v>
      </c>
      <c r="V447" s="5"/>
      <c r="W447" s="5"/>
      <c r="X447" s="5"/>
      <c r="Y447" s="5"/>
      <c r="Z447" s="5"/>
    </row>
    <row r="448" spans="1:26" ht="15" customHeight="1" x14ac:dyDescent="0.2">
      <c r="A448" s="260"/>
      <c r="B448" s="260"/>
      <c r="C448" s="260"/>
      <c r="D448" s="260"/>
      <c r="E448" s="91">
        <v>8</v>
      </c>
      <c r="F448" s="91">
        <f t="shared" si="125"/>
        <v>198</v>
      </c>
      <c r="G448" s="105">
        <v>3</v>
      </c>
      <c r="H448" s="93">
        <f t="shared" si="120"/>
        <v>1.5151515151515152E-2</v>
      </c>
      <c r="I448" s="105">
        <v>30</v>
      </c>
      <c r="J448" s="93">
        <f t="shared" si="121"/>
        <v>0.15151515151515152</v>
      </c>
      <c r="K448" s="105">
        <v>66</v>
      </c>
      <c r="L448" s="93">
        <f t="shared" si="122"/>
        <v>0.33333333333333331</v>
      </c>
      <c r="M448" s="105">
        <v>47</v>
      </c>
      <c r="N448" s="93">
        <f t="shared" si="123"/>
        <v>0.23737373737373738</v>
      </c>
      <c r="O448" s="105">
        <v>52</v>
      </c>
      <c r="P448" s="93">
        <f t="shared" si="124"/>
        <v>0.26262626262626265</v>
      </c>
      <c r="Q448" s="94">
        <f t="shared" si="130"/>
        <v>33</v>
      </c>
      <c r="R448" s="95">
        <f t="shared" si="90"/>
        <v>0.16666666666666666</v>
      </c>
      <c r="S448" s="94">
        <f t="shared" si="131"/>
        <v>165</v>
      </c>
      <c r="T448" s="95">
        <f t="shared" si="92"/>
        <v>0.83333333333333337</v>
      </c>
      <c r="U448" s="138" t="str">
        <f>IF(F448='TK_HL-HK'!$C$78,"Đúng","Sai")</f>
        <v>Đúng</v>
      </c>
      <c r="V448" s="5"/>
      <c r="W448" s="5"/>
      <c r="X448" s="5"/>
      <c r="Y448" s="5"/>
      <c r="Z448" s="5"/>
    </row>
    <row r="449" spans="1:26" ht="15" customHeight="1" x14ac:dyDescent="0.2">
      <c r="A449" s="260"/>
      <c r="B449" s="260"/>
      <c r="C449" s="260"/>
      <c r="D449" s="260"/>
      <c r="E449" s="91">
        <v>9</v>
      </c>
      <c r="F449" s="91">
        <f t="shared" si="125"/>
        <v>147</v>
      </c>
      <c r="G449" s="105">
        <v>2</v>
      </c>
      <c r="H449" s="93">
        <f t="shared" si="120"/>
        <v>1.3605442176870748E-2</v>
      </c>
      <c r="I449" s="105">
        <v>11</v>
      </c>
      <c r="J449" s="93">
        <f t="shared" si="121"/>
        <v>7.4829931972789115E-2</v>
      </c>
      <c r="K449" s="105">
        <v>25</v>
      </c>
      <c r="L449" s="93">
        <f t="shared" si="122"/>
        <v>0.17006802721088435</v>
      </c>
      <c r="M449" s="105">
        <v>45</v>
      </c>
      <c r="N449" s="93">
        <f t="shared" si="123"/>
        <v>0.30612244897959184</v>
      </c>
      <c r="O449" s="105">
        <v>64</v>
      </c>
      <c r="P449" s="93">
        <f t="shared" si="124"/>
        <v>0.43537414965986393</v>
      </c>
      <c r="Q449" s="94">
        <f t="shared" si="130"/>
        <v>13</v>
      </c>
      <c r="R449" s="95">
        <f t="shared" si="90"/>
        <v>8.8435374149659865E-2</v>
      </c>
      <c r="S449" s="94">
        <f t="shared" si="131"/>
        <v>134</v>
      </c>
      <c r="T449" s="95">
        <f t="shared" si="92"/>
        <v>0.91156462585034015</v>
      </c>
      <c r="U449" s="138" t="str">
        <f>IF(F449='TK_HL-HK'!$C$79,"Đúng","Sai")</f>
        <v>Đúng</v>
      </c>
      <c r="V449" s="5"/>
      <c r="W449" s="5"/>
      <c r="X449" s="5"/>
      <c r="Y449" s="5"/>
      <c r="Z449" s="5"/>
    </row>
    <row r="450" spans="1:26" ht="15" customHeight="1" x14ac:dyDescent="0.2">
      <c r="A450" s="260"/>
      <c r="B450" s="260"/>
      <c r="C450" s="261"/>
      <c r="D450" s="261"/>
      <c r="E450" s="88" t="s">
        <v>66</v>
      </c>
      <c r="F450" s="88">
        <f t="shared" si="125"/>
        <v>830</v>
      </c>
      <c r="G450" s="89">
        <f>SUM(G446:G449)</f>
        <v>19</v>
      </c>
      <c r="H450" s="97">
        <f t="shared" si="120"/>
        <v>2.289156626506024E-2</v>
      </c>
      <c r="I450" s="89">
        <f>SUM(I446:I449)</f>
        <v>75</v>
      </c>
      <c r="J450" s="97">
        <f t="shared" si="121"/>
        <v>9.036144578313253E-2</v>
      </c>
      <c r="K450" s="89">
        <f>SUM(K446:K449)</f>
        <v>167</v>
      </c>
      <c r="L450" s="97">
        <f t="shared" si="122"/>
        <v>0.20120481927710843</v>
      </c>
      <c r="M450" s="89">
        <f>SUM(M446:M449)</f>
        <v>212</v>
      </c>
      <c r="N450" s="97">
        <f t="shared" si="123"/>
        <v>0.25542168674698795</v>
      </c>
      <c r="O450" s="89">
        <f>SUM(O446:O449)</f>
        <v>357</v>
      </c>
      <c r="P450" s="96">
        <f t="shared" si="124"/>
        <v>0.43012048192771085</v>
      </c>
      <c r="Q450" s="89">
        <f t="shared" si="130"/>
        <v>94</v>
      </c>
      <c r="R450" s="97">
        <f t="shared" si="90"/>
        <v>0.11325301204819277</v>
      </c>
      <c r="S450" s="89">
        <f t="shared" si="131"/>
        <v>736</v>
      </c>
      <c r="T450" s="97">
        <f t="shared" si="92"/>
        <v>0.88674698795180718</v>
      </c>
      <c r="U450" s="138" t="str">
        <f>IF(F450='TK_HL-HK'!$C$80,"Đúng","Sai")</f>
        <v>Đúng</v>
      </c>
      <c r="V450" s="5"/>
      <c r="W450" s="5"/>
      <c r="X450" s="5"/>
      <c r="Y450" s="5"/>
      <c r="Z450" s="5"/>
    </row>
    <row r="451" spans="1:26" ht="15" customHeight="1" x14ac:dyDescent="0.2">
      <c r="A451" s="260"/>
      <c r="B451" s="260"/>
      <c r="C451" s="262">
        <v>8</v>
      </c>
      <c r="D451" s="259" t="s">
        <v>71</v>
      </c>
      <c r="E451" s="91">
        <v>6</v>
      </c>
      <c r="F451" s="91">
        <f t="shared" si="125"/>
        <v>216</v>
      </c>
      <c r="G451" s="104">
        <v>11</v>
      </c>
      <c r="H451" s="93">
        <f t="shared" si="120"/>
        <v>5.0925925925925923E-2</v>
      </c>
      <c r="I451" s="104">
        <v>36</v>
      </c>
      <c r="J451" s="93">
        <f t="shared" si="121"/>
        <v>0.16666666666666666</v>
      </c>
      <c r="K451" s="104">
        <v>43</v>
      </c>
      <c r="L451" s="93">
        <f t="shared" si="122"/>
        <v>0.19907407407407407</v>
      </c>
      <c r="M451" s="104">
        <v>46</v>
      </c>
      <c r="N451" s="93">
        <f t="shared" si="123"/>
        <v>0.21296296296296297</v>
      </c>
      <c r="O451" s="104">
        <v>80</v>
      </c>
      <c r="P451" s="93">
        <f t="shared" si="124"/>
        <v>0.37037037037037035</v>
      </c>
      <c r="Q451" s="94">
        <f t="shared" ref="Q451:Q470" si="132">G451+I451</f>
        <v>47</v>
      </c>
      <c r="R451" s="95">
        <f t="shared" si="90"/>
        <v>0.21759259259259259</v>
      </c>
      <c r="S451" s="94">
        <f t="shared" ref="S451:S470" si="133">K451+M451+O451</f>
        <v>169</v>
      </c>
      <c r="T451" s="95">
        <f t="shared" si="92"/>
        <v>0.78240740740740744</v>
      </c>
      <c r="U451" s="138" t="str">
        <f>IF(F451='TK_HL-HK'!$C$76,"Đúng","Sai")</f>
        <v>Đúng</v>
      </c>
      <c r="V451" s="5"/>
      <c r="W451" s="5"/>
      <c r="X451" s="5"/>
      <c r="Y451" s="5"/>
      <c r="Z451" s="5"/>
    </row>
    <row r="452" spans="1:26" ht="15" customHeight="1" x14ac:dyDescent="0.2">
      <c r="A452" s="260"/>
      <c r="B452" s="260"/>
      <c r="C452" s="260"/>
      <c r="D452" s="260"/>
      <c r="E452" s="91">
        <v>7</v>
      </c>
      <c r="F452" s="91">
        <f t="shared" si="125"/>
        <v>269</v>
      </c>
      <c r="G452" s="105">
        <v>27</v>
      </c>
      <c r="H452" s="93">
        <f t="shared" si="120"/>
        <v>0.10037174721189591</v>
      </c>
      <c r="I452" s="105">
        <v>53</v>
      </c>
      <c r="J452" s="93">
        <f t="shared" si="121"/>
        <v>0.19702602230483271</v>
      </c>
      <c r="K452" s="105">
        <v>53</v>
      </c>
      <c r="L452" s="93">
        <f t="shared" si="122"/>
        <v>0.19702602230483271</v>
      </c>
      <c r="M452" s="105">
        <v>60</v>
      </c>
      <c r="N452" s="93">
        <f t="shared" si="123"/>
        <v>0.22304832713754646</v>
      </c>
      <c r="O452" s="105">
        <v>76</v>
      </c>
      <c r="P452" s="93">
        <f t="shared" si="124"/>
        <v>0.28252788104089221</v>
      </c>
      <c r="Q452" s="94">
        <f t="shared" si="132"/>
        <v>80</v>
      </c>
      <c r="R452" s="95">
        <f t="shared" si="90"/>
        <v>0.29739776951672864</v>
      </c>
      <c r="S452" s="94">
        <f t="shared" si="133"/>
        <v>189</v>
      </c>
      <c r="T452" s="95">
        <f t="shared" si="92"/>
        <v>0.70260223048327142</v>
      </c>
      <c r="U452" s="138" t="str">
        <f>IF(F452='TK_HL-HK'!$C$77,"Đúng","Sai")</f>
        <v>Đúng</v>
      </c>
      <c r="V452" s="5"/>
      <c r="W452" s="5"/>
      <c r="X452" s="5"/>
      <c r="Y452" s="5"/>
      <c r="Z452" s="5"/>
    </row>
    <row r="453" spans="1:26" ht="15" customHeight="1" x14ac:dyDescent="0.2">
      <c r="A453" s="260"/>
      <c r="B453" s="260"/>
      <c r="C453" s="260"/>
      <c r="D453" s="260"/>
      <c r="E453" s="91">
        <v>8</v>
      </c>
      <c r="F453" s="91">
        <f t="shared" si="125"/>
        <v>198</v>
      </c>
      <c r="G453" s="105">
        <v>3</v>
      </c>
      <c r="H453" s="93">
        <f t="shared" si="120"/>
        <v>1.5151515151515152E-2</v>
      </c>
      <c r="I453" s="105">
        <v>17</v>
      </c>
      <c r="J453" s="93">
        <f t="shared" si="121"/>
        <v>8.5858585858585856E-2</v>
      </c>
      <c r="K453" s="105">
        <v>36</v>
      </c>
      <c r="L453" s="93">
        <f t="shared" si="122"/>
        <v>0.18181818181818182</v>
      </c>
      <c r="M453" s="105">
        <v>54</v>
      </c>
      <c r="N453" s="93">
        <f t="shared" si="123"/>
        <v>0.27272727272727271</v>
      </c>
      <c r="O453" s="105">
        <v>88</v>
      </c>
      <c r="P453" s="93">
        <f t="shared" si="124"/>
        <v>0.44444444444444442</v>
      </c>
      <c r="Q453" s="94">
        <f t="shared" si="132"/>
        <v>20</v>
      </c>
      <c r="R453" s="95">
        <f t="shared" si="90"/>
        <v>0.10101010101010101</v>
      </c>
      <c r="S453" s="94">
        <f t="shared" si="133"/>
        <v>178</v>
      </c>
      <c r="T453" s="95">
        <f t="shared" si="92"/>
        <v>0.89898989898989901</v>
      </c>
      <c r="U453" s="138" t="str">
        <f>IF(F453='TK_HL-HK'!$C$78,"Đúng","Sai")</f>
        <v>Đúng</v>
      </c>
      <c r="V453" s="5"/>
      <c r="W453" s="5"/>
      <c r="X453" s="5"/>
      <c r="Y453" s="5"/>
      <c r="Z453" s="5"/>
    </row>
    <row r="454" spans="1:26" ht="15" customHeight="1" x14ac:dyDescent="0.2">
      <c r="A454" s="260"/>
      <c r="B454" s="260"/>
      <c r="C454" s="260"/>
      <c r="D454" s="260"/>
      <c r="E454" s="91">
        <v>9</v>
      </c>
      <c r="F454" s="91">
        <f t="shared" si="125"/>
        <v>147</v>
      </c>
      <c r="G454" s="105">
        <v>8</v>
      </c>
      <c r="H454" s="93">
        <f t="shared" si="120"/>
        <v>5.4421768707482991E-2</v>
      </c>
      <c r="I454" s="105">
        <v>17</v>
      </c>
      <c r="J454" s="93">
        <f t="shared" si="121"/>
        <v>0.11564625850340136</v>
      </c>
      <c r="K454" s="105">
        <v>35</v>
      </c>
      <c r="L454" s="93">
        <f t="shared" si="122"/>
        <v>0.23809523809523808</v>
      </c>
      <c r="M454" s="105">
        <v>53</v>
      </c>
      <c r="N454" s="93">
        <f t="shared" si="123"/>
        <v>0.36054421768707484</v>
      </c>
      <c r="O454" s="105">
        <v>34</v>
      </c>
      <c r="P454" s="93">
        <f t="shared" si="124"/>
        <v>0.23129251700680273</v>
      </c>
      <c r="Q454" s="94">
        <f t="shared" si="132"/>
        <v>25</v>
      </c>
      <c r="R454" s="95">
        <f t="shared" si="90"/>
        <v>0.17006802721088435</v>
      </c>
      <c r="S454" s="94">
        <f t="shared" si="133"/>
        <v>122</v>
      </c>
      <c r="T454" s="95">
        <f t="shared" si="92"/>
        <v>0.82993197278911568</v>
      </c>
      <c r="U454" s="138" t="str">
        <f>IF(F454='TK_HL-HK'!$C$79,"Đúng","Sai")</f>
        <v>Đúng</v>
      </c>
      <c r="V454" s="5"/>
      <c r="W454" s="5"/>
      <c r="X454" s="5"/>
      <c r="Y454" s="5"/>
      <c r="Z454" s="5"/>
    </row>
    <row r="455" spans="1:26" ht="15" customHeight="1" x14ac:dyDescent="0.2">
      <c r="A455" s="261"/>
      <c r="B455" s="261"/>
      <c r="C455" s="261"/>
      <c r="D455" s="261"/>
      <c r="E455" s="88" t="s">
        <v>66</v>
      </c>
      <c r="F455" s="88">
        <f t="shared" si="125"/>
        <v>830</v>
      </c>
      <c r="G455" s="89">
        <f>SUM(G451:G454)</f>
        <v>49</v>
      </c>
      <c r="H455" s="97">
        <f t="shared" si="120"/>
        <v>5.903614457831325E-2</v>
      </c>
      <c r="I455" s="89">
        <f>SUM(I451:I454)</f>
        <v>123</v>
      </c>
      <c r="J455" s="97">
        <f t="shared" si="121"/>
        <v>0.14819277108433734</v>
      </c>
      <c r="K455" s="89">
        <f>SUM(K451:K454)</f>
        <v>167</v>
      </c>
      <c r="L455" s="97">
        <f t="shared" si="122"/>
        <v>0.20120481927710843</v>
      </c>
      <c r="M455" s="89">
        <f>SUM(M451:M454)</f>
        <v>213</v>
      </c>
      <c r="N455" s="97">
        <f t="shared" si="123"/>
        <v>0.25662650602409637</v>
      </c>
      <c r="O455" s="89">
        <f>SUM(O451:O454)</f>
        <v>278</v>
      </c>
      <c r="P455" s="96">
        <f t="shared" si="124"/>
        <v>0.33493975903614459</v>
      </c>
      <c r="Q455" s="89">
        <f t="shared" si="132"/>
        <v>172</v>
      </c>
      <c r="R455" s="97">
        <f t="shared" si="90"/>
        <v>0.20722891566265061</v>
      </c>
      <c r="S455" s="89">
        <f t="shared" si="133"/>
        <v>658</v>
      </c>
      <c r="T455" s="97">
        <f t="shared" si="92"/>
        <v>0.79277108433734944</v>
      </c>
      <c r="U455" s="138" t="str">
        <f>IF(F455='TK_HL-HK'!$C$80,"Đúng","Sai")</f>
        <v>Đúng</v>
      </c>
      <c r="V455" s="5"/>
      <c r="W455" s="5"/>
      <c r="X455" s="5"/>
      <c r="Y455" s="5"/>
      <c r="Z455" s="5"/>
    </row>
    <row r="456" spans="1:26" ht="15" customHeight="1" x14ac:dyDescent="0.2">
      <c r="A456" s="263"/>
      <c r="B456" s="266" t="s">
        <v>75</v>
      </c>
      <c r="C456" s="262">
        <v>1</v>
      </c>
      <c r="D456" s="259" t="s">
        <v>65</v>
      </c>
      <c r="E456" s="91">
        <v>6</v>
      </c>
      <c r="F456" s="91">
        <f t="shared" si="125"/>
        <v>2450</v>
      </c>
      <c r="G456" s="109">
        <f t="shared" ref="G456:G459" si="134">G6+G36+G66+G96+G126+G156+G186+G216+G246+G276+G306+G336+G366+G396+G426</f>
        <v>70</v>
      </c>
      <c r="H456" s="93">
        <f t="shared" si="120"/>
        <v>2.8571428571428571E-2</v>
      </c>
      <c r="I456" s="109">
        <f t="shared" ref="I456:I459" si="135">I6+I36+I66+I96+I126+I156+I186+I216+I246+I276+I306+I336+I366+I396+I426</f>
        <v>146</v>
      </c>
      <c r="J456" s="93">
        <f t="shared" si="121"/>
        <v>5.9591836734693877E-2</v>
      </c>
      <c r="K456" s="109">
        <f t="shared" ref="K456:K459" si="136">K6+K36+K66+K96+K126+K156+K186+K216+K246+K276+K306+K336+K366+K396+K426</f>
        <v>514</v>
      </c>
      <c r="L456" s="93">
        <f t="shared" si="122"/>
        <v>0.20979591836734693</v>
      </c>
      <c r="M456" s="109">
        <f t="shared" ref="M456:M459" si="137">M6+M36+M66+M96+M126+M156+M186+M216+M246+M276+M306+M336+M366+M396+M426</f>
        <v>733</v>
      </c>
      <c r="N456" s="93">
        <f t="shared" si="123"/>
        <v>0.29918367346938773</v>
      </c>
      <c r="O456" s="109">
        <f t="shared" ref="O456:O459" si="138">O6+O36+O66+O96+O126+O156+O186+O216+O246+O276+O306+O336+O366+O396+O426</f>
        <v>987</v>
      </c>
      <c r="P456" s="93">
        <f t="shared" si="124"/>
        <v>0.40285714285714286</v>
      </c>
      <c r="Q456" s="234">
        <f t="shared" si="132"/>
        <v>216</v>
      </c>
      <c r="R456" s="95">
        <f t="shared" si="90"/>
        <v>8.8163265306122451E-2</v>
      </c>
      <c r="S456" s="234">
        <f t="shared" si="133"/>
        <v>2234</v>
      </c>
      <c r="T456" s="95">
        <f t="shared" si="92"/>
        <v>0.9118367346938776</v>
      </c>
      <c r="U456" s="138" t="str">
        <f>IF(F456='TK_HL-HK'!$C$81,"Đúng","Sai")</f>
        <v>Đúng</v>
      </c>
      <c r="V456" s="5"/>
      <c r="W456" s="5"/>
      <c r="X456" s="5"/>
      <c r="Y456" s="5"/>
      <c r="Z456" s="5"/>
    </row>
    <row r="457" spans="1:26" ht="15" customHeight="1" x14ac:dyDescent="0.2">
      <c r="A457" s="260"/>
      <c r="B457" s="260"/>
      <c r="C457" s="260"/>
      <c r="D457" s="260"/>
      <c r="E457" s="91">
        <v>7</v>
      </c>
      <c r="F457" s="91">
        <f t="shared" si="125"/>
        <v>2681</v>
      </c>
      <c r="G457" s="109">
        <f t="shared" si="134"/>
        <v>71</v>
      </c>
      <c r="H457" s="93">
        <f t="shared" si="120"/>
        <v>2.6482655725475569E-2</v>
      </c>
      <c r="I457" s="109">
        <f t="shared" si="135"/>
        <v>168</v>
      </c>
      <c r="J457" s="93">
        <f t="shared" si="121"/>
        <v>6.2663185378590072E-2</v>
      </c>
      <c r="K457" s="109">
        <f t="shared" si="136"/>
        <v>661</v>
      </c>
      <c r="L457" s="93">
        <f t="shared" si="122"/>
        <v>0.24654979485266693</v>
      </c>
      <c r="M457" s="109">
        <f t="shared" si="137"/>
        <v>783</v>
      </c>
      <c r="N457" s="93">
        <f t="shared" si="123"/>
        <v>0.29205520328235735</v>
      </c>
      <c r="O457" s="109">
        <f t="shared" si="138"/>
        <v>998</v>
      </c>
      <c r="P457" s="93">
        <f t="shared" si="124"/>
        <v>0.37224916076091008</v>
      </c>
      <c r="Q457" s="234">
        <f t="shared" si="132"/>
        <v>239</v>
      </c>
      <c r="R457" s="95">
        <f t="shared" si="90"/>
        <v>8.9145841104065648E-2</v>
      </c>
      <c r="S457" s="234">
        <f t="shared" si="133"/>
        <v>2442</v>
      </c>
      <c r="T457" s="95">
        <f t="shared" si="92"/>
        <v>0.91085415889593435</v>
      </c>
      <c r="U457" s="138" t="str">
        <f>IF(F457='TK_HL-HK'!$C$82,"Đúng","Sai")</f>
        <v>Đúng</v>
      </c>
      <c r="V457" s="5"/>
      <c r="W457" s="5"/>
      <c r="X457" s="5"/>
      <c r="Y457" s="5"/>
      <c r="Z457" s="5"/>
    </row>
    <row r="458" spans="1:26" ht="15" customHeight="1" x14ac:dyDescent="0.2">
      <c r="A458" s="260"/>
      <c r="B458" s="260"/>
      <c r="C458" s="260"/>
      <c r="D458" s="260"/>
      <c r="E458" s="91">
        <v>8</v>
      </c>
      <c r="F458" s="91">
        <f t="shared" si="125"/>
        <v>2271</v>
      </c>
      <c r="G458" s="109">
        <f t="shared" si="134"/>
        <v>45</v>
      </c>
      <c r="H458" s="93">
        <f t="shared" si="120"/>
        <v>1.9815059445178335E-2</v>
      </c>
      <c r="I458" s="109">
        <f t="shared" si="135"/>
        <v>112</v>
      </c>
      <c r="J458" s="93">
        <f t="shared" si="121"/>
        <v>4.931748128577719E-2</v>
      </c>
      <c r="K458" s="109">
        <f t="shared" si="136"/>
        <v>499</v>
      </c>
      <c r="L458" s="93">
        <f t="shared" si="122"/>
        <v>0.21972699251431088</v>
      </c>
      <c r="M458" s="109">
        <f t="shared" si="137"/>
        <v>681</v>
      </c>
      <c r="N458" s="93">
        <f t="shared" si="123"/>
        <v>0.29986789960369881</v>
      </c>
      <c r="O458" s="109">
        <f t="shared" si="138"/>
        <v>934</v>
      </c>
      <c r="P458" s="93">
        <f t="shared" si="124"/>
        <v>0.41127256715103477</v>
      </c>
      <c r="Q458" s="234">
        <f t="shared" si="132"/>
        <v>157</v>
      </c>
      <c r="R458" s="95">
        <f t="shared" si="90"/>
        <v>6.9132540730955525E-2</v>
      </c>
      <c r="S458" s="234">
        <f t="shared" si="133"/>
        <v>2114</v>
      </c>
      <c r="T458" s="95">
        <f t="shared" si="92"/>
        <v>0.93086745926904446</v>
      </c>
      <c r="U458" s="138" t="str">
        <f>IF(F458='TK_HL-HK'!$C$83,"Đúng","Sai")</f>
        <v>Đúng</v>
      </c>
      <c r="V458" s="5"/>
      <c r="W458" s="5"/>
      <c r="X458" s="5"/>
      <c r="Y458" s="5"/>
      <c r="Z458" s="5"/>
    </row>
    <row r="459" spans="1:26" ht="15" customHeight="1" x14ac:dyDescent="0.2">
      <c r="A459" s="260"/>
      <c r="B459" s="260"/>
      <c r="C459" s="260"/>
      <c r="D459" s="260"/>
      <c r="E459" s="91">
        <v>9</v>
      </c>
      <c r="F459" s="91">
        <f t="shared" si="125"/>
        <v>1643</v>
      </c>
      <c r="G459" s="109">
        <f t="shared" si="134"/>
        <v>24</v>
      </c>
      <c r="H459" s="93">
        <f t="shared" si="120"/>
        <v>1.4607425441265977E-2</v>
      </c>
      <c r="I459" s="109">
        <f t="shared" si="135"/>
        <v>69</v>
      </c>
      <c r="J459" s="93">
        <f t="shared" si="121"/>
        <v>4.1996348143639686E-2</v>
      </c>
      <c r="K459" s="109">
        <f t="shared" si="136"/>
        <v>361</v>
      </c>
      <c r="L459" s="93">
        <f t="shared" si="122"/>
        <v>0.21972002434570906</v>
      </c>
      <c r="M459" s="109">
        <f t="shared" si="137"/>
        <v>469</v>
      </c>
      <c r="N459" s="93">
        <f t="shared" si="123"/>
        <v>0.28545343883140595</v>
      </c>
      <c r="O459" s="109">
        <f t="shared" si="138"/>
        <v>720</v>
      </c>
      <c r="P459" s="93">
        <f t="shared" si="124"/>
        <v>0.43822276323797932</v>
      </c>
      <c r="Q459" s="234">
        <f t="shared" si="132"/>
        <v>93</v>
      </c>
      <c r="R459" s="95">
        <f t="shared" si="90"/>
        <v>5.6603773584905662E-2</v>
      </c>
      <c r="S459" s="234">
        <f t="shared" si="133"/>
        <v>1550</v>
      </c>
      <c r="T459" s="95">
        <f t="shared" si="92"/>
        <v>0.94339622641509435</v>
      </c>
      <c r="U459" s="138" t="str">
        <f>IF(F459='TK_HL-HK'!$C$84,"Đúng","Sai")</f>
        <v>Đúng</v>
      </c>
      <c r="V459" s="5"/>
      <c r="W459" s="5"/>
      <c r="X459" s="5"/>
      <c r="Y459" s="5"/>
      <c r="Z459" s="5"/>
    </row>
    <row r="460" spans="1:26" ht="15" customHeight="1" x14ac:dyDescent="0.2">
      <c r="A460" s="260"/>
      <c r="B460" s="260"/>
      <c r="C460" s="261"/>
      <c r="D460" s="261"/>
      <c r="E460" s="88" t="s">
        <v>66</v>
      </c>
      <c r="F460" s="88">
        <f t="shared" si="125"/>
        <v>9045</v>
      </c>
      <c r="G460" s="89">
        <f>SUM(G456:G459)</f>
        <v>210</v>
      </c>
      <c r="H460" s="96">
        <f t="shared" si="120"/>
        <v>2.3217247097844111E-2</v>
      </c>
      <c r="I460" s="89">
        <f>SUM(I456:I459)</f>
        <v>495</v>
      </c>
      <c r="J460" s="96">
        <f t="shared" si="121"/>
        <v>5.4726368159203981E-2</v>
      </c>
      <c r="K460" s="89">
        <f>SUM(K456:K459)</f>
        <v>2035</v>
      </c>
      <c r="L460" s="96">
        <f t="shared" si="122"/>
        <v>0.22498618021006081</v>
      </c>
      <c r="M460" s="89">
        <f>SUM(M456:M459)</f>
        <v>2666</v>
      </c>
      <c r="N460" s="96">
        <f t="shared" si="123"/>
        <v>0.2947484798231067</v>
      </c>
      <c r="O460" s="89">
        <f>SUM(O456:O459)</f>
        <v>3639</v>
      </c>
      <c r="P460" s="96">
        <f t="shared" si="124"/>
        <v>0.40232172470978439</v>
      </c>
      <c r="Q460" s="89">
        <f t="shared" si="132"/>
        <v>705</v>
      </c>
      <c r="R460" s="97">
        <f t="shared" si="90"/>
        <v>7.7943615257048099E-2</v>
      </c>
      <c r="S460" s="89">
        <f t="shared" si="133"/>
        <v>8340</v>
      </c>
      <c r="T460" s="97">
        <f t="shared" si="92"/>
        <v>0.92205638474295193</v>
      </c>
      <c r="U460" s="138" t="str">
        <f>IF(F460='TK_HL-HK'!$C$85,"Đúng","Sai")</f>
        <v>Đúng</v>
      </c>
      <c r="V460" s="5"/>
      <c r="W460" s="5"/>
      <c r="X460" s="5"/>
      <c r="Y460" s="5"/>
      <c r="Z460" s="5"/>
    </row>
    <row r="461" spans="1:26" ht="15" customHeight="1" x14ac:dyDescent="0.2">
      <c r="A461" s="260"/>
      <c r="B461" s="260"/>
      <c r="C461" s="262">
        <v>2</v>
      </c>
      <c r="D461" s="259" t="s">
        <v>67</v>
      </c>
      <c r="E461" s="91">
        <v>6</v>
      </c>
      <c r="F461" s="91">
        <f t="shared" si="125"/>
        <v>2450</v>
      </c>
      <c r="G461" s="109">
        <f t="shared" ref="G461:G464" si="139">G11+G41+G71+G101+G131+G161+G191+G221+G251+G281+G311+G341+G371+G401+G431</f>
        <v>49</v>
      </c>
      <c r="H461" s="93">
        <f t="shared" si="120"/>
        <v>0.02</v>
      </c>
      <c r="I461" s="109">
        <f t="shared" ref="I461:I464" si="140">I11+I41+I71+I101+I131+I161+I191+I221+I251+I281+I311+I341+I371+I401+I431</f>
        <v>109</v>
      </c>
      <c r="J461" s="93">
        <f t="shared" si="121"/>
        <v>4.4489795918367346E-2</v>
      </c>
      <c r="K461" s="109">
        <f t="shared" ref="K461:K464" si="141">K11+K41+K71+K101+K131+K161+K191+K221+K251+K281+K311+K341+K371+K401+K431</f>
        <v>462</v>
      </c>
      <c r="L461" s="93">
        <f t="shared" si="122"/>
        <v>0.18857142857142858</v>
      </c>
      <c r="M461" s="109">
        <f t="shared" ref="M461:M464" si="142">M11+M41+M71+M101+M131+M161+M191+M221+M251+M281+M311+M341+M371+M401+M431</f>
        <v>634</v>
      </c>
      <c r="N461" s="93">
        <f t="shared" si="123"/>
        <v>0.25877551020408163</v>
      </c>
      <c r="O461" s="109">
        <f t="shared" ref="O461:O464" si="143">O11+O41+O71+O101+O131+O161+O191+O221+O251+O281+O311+O341+O371+O401+O431</f>
        <v>1196</v>
      </c>
      <c r="P461" s="93">
        <f t="shared" si="124"/>
        <v>0.48816326530612247</v>
      </c>
      <c r="Q461" s="234">
        <f t="shared" si="132"/>
        <v>158</v>
      </c>
      <c r="R461" s="95">
        <f t="shared" si="90"/>
        <v>6.4489795918367343E-2</v>
      </c>
      <c r="S461" s="234">
        <f t="shared" si="133"/>
        <v>2292</v>
      </c>
      <c r="T461" s="95">
        <f t="shared" si="92"/>
        <v>0.93551020408163266</v>
      </c>
      <c r="U461" s="138" t="str">
        <f>IF(F461='TK_HL-HK'!$C$81,"Đúng","Sai")</f>
        <v>Đúng</v>
      </c>
      <c r="V461" s="5"/>
      <c r="W461" s="5"/>
      <c r="X461" s="5"/>
      <c r="Y461" s="5"/>
      <c r="Z461" s="5"/>
    </row>
    <row r="462" spans="1:26" ht="15" customHeight="1" x14ac:dyDescent="0.2">
      <c r="A462" s="260"/>
      <c r="B462" s="260"/>
      <c r="C462" s="260"/>
      <c r="D462" s="260"/>
      <c r="E462" s="91">
        <v>7</v>
      </c>
      <c r="F462" s="91">
        <f t="shared" si="125"/>
        <v>2681</v>
      </c>
      <c r="G462" s="109">
        <f t="shared" si="139"/>
        <v>66</v>
      </c>
      <c r="H462" s="93">
        <f t="shared" si="120"/>
        <v>2.4617679970160389E-2</v>
      </c>
      <c r="I462" s="109">
        <f t="shared" si="140"/>
        <v>222</v>
      </c>
      <c r="J462" s="93">
        <f t="shared" si="121"/>
        <v>8.2804923535994029E-2</v>
      </c>
      <c r="K462" s="109">
        <f t="shared" si="141"/>
        <v>593</v>
      </c>
      <c r="L462" s="93">
        <f t="shared" si="122"/>
        <v>0.22118612458038045</v>
      </c>
      <c r="M462" s="109">
        <f t="shared" si="142"/>
        <v>685</v>
      </c>
      <c r="N462" s="93">
        <f t="shared" si="123"/>
        <v>0.25550167847817978</v>
      </c>
      <c r="O462" s="109">
        <f t="shared" si="143"/>
        <v>1115</v>
      </c>
      <c r="P462" s="93">
        <f t="shared" si="124"/>
        <v>0.41588959343528537</v>
      </c>
      <c r="Q462" s="234">
        <f t="shared" si="132"/>
        <v>288</v>
      </c>
      <c r="R462" s="95">
        <f t="shared" si="90"/>
        <v>0.10742260350615442</v>
      </c>
      <c r="S462" s="234">
        <f t="shared" si="133"/>
        <v>2393</v>
      </c>
      <c r="T462" s="95">
        <f t="shared" si="92"/>
        <v>0.8925773964938456</v>
      </c>
      <c r="U462" s="138" t="str">
        <f>IF(F462='TK_HL-HK'!$C$82,"Đúng","Sai")</f>
        <v>Đúng</v>
      </c>
      <c r="V462" s="5"/>
      <c r="W462" s="5"/>
      <c r="X462" s="5"/>
      <c r="Y462" s="5"/>
      <c r="Z462" s="5"/>
    </row>
    <row r="463" spans="1:26" ht="15" customHeight="1" x14ac:dyDescent="0.2">
      <c r="A463" s="260"/>
      <c r="B463" s="260"/>
      <c r="C463" s="260"/>
      <c r="D463" s="260"/>
      <c r="E463" s="91">
        <v>8</v>
      </c>
      <c r="F463" s="91">
        <f t="shared" si="125"/>
        <v>2271</v>
      </c>
      <c r="G463" s="109">
        <f t="shared" si="139"/>
        <v>95</v>
      </c>
      <c r="H463" s="93">
        <f t="shared" si="120"/>
        <v>4.1831792162043156E-2</v>
      </c>
      <c r="I463" s="109">
        <f t="shared" si="140"/>
        <v>218</v>
      </c>
      <c r="J463" s="93">
        <f t="shared" si="121"/>
        <v>9.5992954645530607E-2</v>
      </c>
      <c r="K463" s="109">
        <f t="shared" si="141"/>
        <v>509</v>
      </c>
      <c r="L463" s="93">
        <f t="shared" si="122"/>
        <v>0.22413033905768384</v>
      </c>
      <c r="M463" s="109">
        <f t="shared" si="142"/>
        <v>557</v>
      </c>
      <c r="N463" s="93">
        <f t="shared" si="123"/>
        <v>0.24526640246587406</v>
      </c>
      <c r="O463" s="109">
        <f t="shared" si="143"/>
        <v>892</v>
      </c>
      <c r="P463" s="93">
        <f t="shared" si="124"/>
        <v>0.39277851166886835</v>
      </c>
      <c r="Q463" s="234">
        <f t="shared" si="132"/>
        <v>313</v>
      </c>
      <c r="R463" s="95">
        <f t="shared" si="90"/>
        <v>0.13782474680757376</v>
      </c>
      <c r="S463" s="234">
        <f t="shared" si="133"/>
        <v>1958</v>
      </c>
      <c r="T463" s="95">
        <f t="shared" si="92"/>
        <v>0.86217525319242627</v>
      </c>
      <c r="U463" s="138" t="str">
        <f>IF(F463='TK_HL-HK'!$C$83,"Đúng","Sai")</f>
        <v>Đúng</v>
      </c>
      <c r="V463" s="5"/>
      <c r="W463" s="5"/>
      <c r="X463" s="5"/>
      <c r="Y463" s="5"/>
      <c r="Z463" s="5"/>
    </row>
    <row r="464" spans="1:26" ht="15" customHeight="1" x14ac:dyDescent="0.2">
      <c r="A464" s="260"/>
      <c r="B464" s="260"/>
      <c r="C464" s="260"/>
      <c r="D464" s="260"/>
      <c r="E464" s="91">
        <v>9</v>
      </c>
      <c r="F464" s="91">
        <f t="shared" si="125"/>
        <v>1643</v>
      </c>
      <c r="G464" s="109">
        <f t="shared" si="139"/>
        <v>20</v>
      </c>
      <c r="H464" s="93">
        <f t="shared" si="120"/>
        <v>1.2172854534388313E-2</v>
      </c>
      <c r="I464" s="109">
        <f t="shared" si="140"/>
        <v>82</v>
      </c>
      <c r="J464" s="93">
        <f t="shared" si="121"/>
        <v>4.9908703590992087E-2</v>
      </c>
      <c r="K464" s="109">
        <f t="shared" si="141"/>
        <v>370</v>
      </c>
      <c r="L464" s="93">
        <f t="shared" si="122"/>
        <v>0.22519780888618382</v>
      </c>
      <c r="M464" s="109">
        <f t="shared" si="142"/>
        <v>455</v>
      </c>
      <c r="N464" s="93">
        <f t="shared" si="123"/>
        <v>0.27693244065733413</v>
      </c>
      <c r="O464" s="109">
        <f t="shared" si="143"/>
        <v>716</v>
      </c>
      <c r="P464" s="93">
        <f t="shared" si="124"/>
        <v>0.43578819233110166</v>
      </c>
      <c r="Q464" s="234">
        <f t="shared" si="132"/>
        <v>102</v>
      </c>
      <c r="R464" s="95">
        <f t="shared" si="90"/>
        <v>6.2081558125380402E-2</v>
      </c>
      <c r="S464" s="234">
        <f t="shared" si="133"/>
        <v>1541</v>
      </c>
      <c r="T464" s="95">
        <f t="shared" si="92"/>
        <v>0.93791844187461959</v>
      </c>
      <c r="U464" s="138" t="str">
        <f>IF(F464='TK_HL-HK'!$C$84,"Đúng","Sai")</f>
        <v>Đúng</v>
      </c>
      <c r="V464" s="5"/>
      <c r="W464" s="5"/>
      <c r="X464" s="5"/>
      <c r="Y464" s="5"/>
      <c r="Z464" s="5"/>
    </row>
    <row r="465" spans="1:26" ht="15" customHeight="1" x14ac:dyDescent="0.2">
      <c r="A465" s="260"/>
      <c r="B465" s="260"/>
      <c r="C465" s="261"/>
      <c r="D465" s="261"/>
      <c r="E465" s="88" t="s">
        <v>66</v>
      </c>
      <c r="F465" s="88">
        <f t="shared" si="125"/>
        <v>9045</v>
      </c>
      <c r="G465" s="89">
        <f>SUM(G461:G464)</f>
        <v>230</v>
      </c>
      <c r="H465" s="97">
        <f t="shared" si="120"/>
        <v>2.5428413488114979E-2</v>
      </c>
      <c r="I465" s="89">
        <f>SUM(I461:I464)</f>
        <v>631</v>
      </c>
      <c r="J465" s="97">
        <f t="shared" si="121"/>
        <v>6.9762299613045878E-2</v>
      </c>
      <c r="K465" s="89">
        <f>SUM(K461:K464)</f>
        <v>1934</v>
      </c>
      <c r="L465" s="97">
        <f t="shared" si="122"/>
        <v>0.21381978993919293</v>
      </c>
      <c r="M465" s="89">
        <f>SUM(M461:M464)</f>
        <v>2331</v>
      </c>
      <c r="N465" s="97">
        <f t="shared" si="123"/>
        <v>0.25771144278606967</v>
      </c>
      <c r="O465" s="89">
        <f>SUM(O461:O464)</f>
        <v>3919</v>
      </c>
      <c r="P465" s="96">
        <f t="shared" si="124"/>
        <v>0.43327805417357657</v>
      </c>
      <c r="Q465" s="89">
        <f t="shared" si="132"/>
        <v>861</v>
      </c>
      <c r="R465" s="97">
        <f t="shared" si="90"/>
        <v>9.5190713101160868E-2</v>
      </c>
      <c r="S465" s="89">
        <f t="shared" si="133"/>
        <v>8184</v>
      </c>
      <c r="T465" s="97">
        <f t="shared" si="92"/>
        <v>0.9048092868988391</v>
      </c>
      <c r="U465" s="138" t="str">
        <f>IF(F465='TK_HL-HK'!$C$85,"Đúng","Sai")</f>
        <v>Đúng</v>
      </c>
      <c r="V465" s="5"/>
      <c r="W465" s="5"/>
      <c r="X465" s="5"/>
      <c r="Y465" s="5"/>
      <c r="Z465" s="5"/>
    </row>
    <row r="466" spans="1:26" ht="15" customHeight="1" x14ac:dyDescent="0.2">
      <c r="A466" s="260"/>
      <c r="B466" s="260"/>
      <c r="C466" s="262">
        <v>5</v>
      </c>
      <c r="D466" s="265" t="s">
        <v>68</v>
      </c>
      <c r="E466" s="91">
        <v>6</v>
      </c>
      <c r="F466" s="91">
        <f t="shared" si="125"/>
        <v>2450</v>
      </c>
      <c r="G466" s="109">
        <f t="shared" ref="G466:G469" si="144">G16+G46+G76+G106+G136+G166+G196+G226+G256+G286+G316+G346+G376+G406+G436</f>
        <v>63</v>
      </c>
      <c r="H466" s="93">
        <f t="shared" si="120"/>
        <v>2.5714285714285714E-2</v>
      </c>
      <c r="I466" s="109">
        <f t="shared" ref="I466:I469" si="145">I16+I46+I76+I106+I136+I166+I196+I226+I256+I286+I316+I346+I376+I406+I436</f>
        <v>124</v>
      </c>
      <c r="J466" s="93">
        <f t="shared" si="121"/>
        <v>5.0612244897959187E-2</v>
      </c>
      <c r="K466" s="109">
        <f t="shared" ref="K466:K469" si="146">K16+K46+K76+K106+K136+K166+K196+K226+K256+K286+K316+K346+K376+K406+K436</f>
        <v>452</v>
      </c>
      <c r="L466" s="93">
        <f t="shared" si="122"/>
        <v>0.18448979591836734</v>
      </c>
      <c r="M466" s="109">
        <f t="shared" ref="M466:M469" si="147">M16+M46+M76+M106+M136+M166+M196+M226+M256+M286+M316+M346+M376+M406+M436</f>
        <v>516</v>
      </c>
      <c r="N466" s="93">
        <f t="shared" si="123"/>
        <v>0.21061224489795918</v>
      </c>
      <c r="O466" s="109">
        <f t="shared" ref="O466:O469" si="148">O16+O46+O76+O106+O136+O166+O196+O226+O256+O286+O316+O346+O376+O406+O436</f>
        <v>1295</v>
      </c>
      <c r="P466" s="93">
        <f t="shared" si="124"/>
        <v>0.52857142857142858</v>
      </c>
      <c r="Q466" s="234">
        <f t="shared" si="132"/>
        <v>187</v>
      </c>
      <c r="R466" s="95">
        <f t="shared" si="90"/>
        <v>7.6326530612244897E-2</v>
      </c>
      <c r="S466" s="234">
        <f t="shared" si="133"/>
        <v>2263</v>
      </c>
      <c r="T466" s="95">
        <f t="shared" si="92"/>
        <v>0.92367346938775508</v>
      </c>
      <c r="U466" s="138" t="str">
        <f>IF(F466='TK_HL-HK'!$C$81,"Đúng","Sai")</f>
        <v>Đúng</v>
      </c>
      <c r="V466" s="5"/>
      <c r="W466" s="5"/>
      <c r="X466" s="5"/>
      <c r="Y466" s="5"/>
      <c r="Z466" s="5"/>
    </row>
    <row r="467" spans="1:26" ht="15" customHeight="1" x14ac:dyDescent="0.2">
      <c r="A467" s="260"/>
      <c r="B467" s="260"/>
      <c r="C467" s="260"/>
      <c r="D467" s="260"/>
      <c r="E467" s="91">
        <v>7</v>
      </c>
      <c r="F467" s="91">
        <f t="shared" si="125"/>
        <v>2681</v>
      </c>
      <c r="G467" s="109">
        <f t="shared" si="144"/>
        <v>111</v>
      </c>
      <c r="H467" s="93">
        <f t="shared" si="120"/>
        <v>4.1402461767997015E-2</v>
      </c>
      <c r="I467" s="109">
        <f t="shared" si="145"/>
        <v>168</v>
      </c>
      <c r="J467" s="93">
        <f t="shared" si="121"/>
        <v>6.2663185378590072E-2</v>
      </c>
      <c r="K467" s="109">
        <f t="shared" si="146"/>
        <v>484</v>
      </c>
      <c r="L467" s="93">
        <f t="shared" si="122"/>
        <v>0.18052965311450953</v>
      </c>
      <c r="M467" s="109">
        <f t="shared" si="147"/>
        <v>507</v>
      </c>
      <c r="N467" s="93">
        <f t="shared" si="123"/>
        <v>0.18910854158895934</v>
      </c>
      <c r="O467" s="109">
        <f t="shared" si="148"/>
        <v>1411</v>
      </c>
      <c r="P467" s="93">
        <f t="shared" si="124"/>
        <v>0.52629615814994402</v>
      </c>
      <c r="Q467" s="234">
        <f t="shared" si="132"/>
        <v>279</v>
      </c>
      <c r="R467" s="95">
        <f t="shared" si="90"/>
        <v>0.1040656471465871</v>
      </c>
      <c r="S467" s="234">
        <f t="shared" si="133"/>
        <v>2402</v>
      </c>
      <c r="T467" s="95">
        <f t="shared" si="92"/>
        <v>0.89593435285341294</v>
      </c>
      <c r="U467" s="138" t="str">
        <f>IF(F467='TK_HL-HK'!$C$82,"Đúng","Sai")</f>
        <v>Đúng</v>
      </c>
      <c r="V467" s="5"/>
      <c r="W467" s="5"/>
      <c r="X467" s="5"/>
      <c r="Y467" s="5"/>
      <c r="Z467" s="5"/>
    </row>
    <row r="468" spans="1:26" ht="15" customHeight="1" x14ac:dyDescent="0.2">
      <c r="A468" s="260"/>
      <c r="B468" s="260"/>
      <c r="C468" s="260"/>
      <c r="D468" s="260"/>
      <c r="E468" s="91">
        <v>8</v>
      </c>
      <c r="F468" s="91">
        <f t="shared" si="125"/>
        <v>2271</v>
      </c>
      <c r="G468" s="109">
        <f t="shared" si="144"/>
        <v>43</v>
      </c>
      <c r="H468" s="93">
        <f t="shared" si="120"/>
        <v>1.8934390136503741E-2</v>
      </c>
      <c r="I468" s="109">
        <f t="shared" si="145"/>
        <v>102</v>
      </c>
      <c r="J468" s="93">
        <f t="shared" si="121"/>
        <v>4.491413474240423E-2</v>
      </c>
      <c r="K468" s="109">
        <f t="shared" si="146"/>
        <v>356</v>
      </c>
      <c r="L468" s="93">
        <f t="shared" si="122"/>
        <v>0.1567591369440775</v>
      </c>
      <c r="M468" s="109">
        <f t="shared" si="147"/>
        <v>386</v>
      </c>
      <c r="N468" s="93">
        <f t="shared" si="123"/>
        <v>0.16996917657419638</v>
      </c>
      <c r="O468" s="109">
        <f t="shared" si="148"/>
        <v>1384</v>
      </c>
      <c r="P468" s="93">
        <f t="shared" si="124"/>
        <v>0.60942316160281818</v>
      </c>
      <c r="Q468" s="234">
        <f t="shared" si="132"/>
        <v>145</v>
      </c>
      <c r="R468" s="95">
        <f t="shared" si="90"/>
        <v>6.3848524878907964E-2</v>
      </c>
      <c r="S468" s="234">
        <f t="shared" si="133"/>
        <v>2126</v>
      </c>
      <c r="T468" s="95">
        <f t="shared" si="92"/>
        <v>0.93615147512109198</v>
      </c>
      <c r="U468" s="138" t="str">
        <f>IF(F468='TK_HL-HK'!$C$83,"Đúng","Sai")</f>
        <v>Đúng</v>
      </c>
      <c r="V468" s="5"/>
      <c r="W468" s="5"/>
      <c r="X468" s="5"/>
      <c r="Y468" s="5"/>
      <c r="Z468" s="5"/>
    </row>
    <row r="469" spans="1:26" ht="15" customHeight="1" x14ac:dyDescent="0.2">
      <c r="A469" s="260"/>
      <c r="B469" s="260"/>
      <c r="C469" s="260"/>
      <c r="D469" s="260"/>
      <c r="E469" s="91">
        <v>9</v>
      </c>
      <c r="F469" s="91">
        <f t="shared" si="125"/>
        <v>1643</v>
      </c>
      <c r="G469" s="109">
        <f t="shared" si="144"/>
        <v>27</v>
      </c>
      <c r="H469" s="93">
        <f t="shared" si="120"/>
        <v>1.6433353621424222E-2</v>
      </c>
      <c r="I469" s="109">
        <f t="shared" si="145"/>
        <v>64</v>
      </c>
      <c r="J469" s="93">
        <f t="shared" si="121"/>
        <v>3.8953134510042606E-2</v>
      </c>
      <c r="K469" s="109">
        <f t="shared" si="146"/>
        <v>198</v>
      </c>
      <c r="L469" s="93">
        <f t="shared" si="122"/>
        <v>0.12051125989044431</v>
      </c>
      <c r="M469" s="109">
        <f t="shared" si="147"/>
        <v>274</v>
      </c>
      <c r="N469" s="93">
        <f t="shared" si="123"/>
        <v>0.16676810712111989</v>
      </c>
      <c r="O469" s="109">
        <f t="shared" si="148"/>
        <v>1080</v>
      </c>
      <c r="P469" s="93">
        <f t="shared" si="124"/>
        <v>0.65733414485696895</v>
      </c>
      <c r="Q469" s="234">
        <f t="shared" si="132"/>
        <v>91</v>
      </c>
      <c r="R469" s="95">
        <f t="shared" si="90"/>
        <v>5.5386488131466828E-2</v>
      </c>
      <c r="S469" s="234">
        <f t="shared" si="133"/>
        <v>1552</v>
      </c>
      <c r="T469" s="95">
        <f t="shared" si="92"/>
        <v>0.94461351186853315</v>
      </c>
      <c r="U469" s="138" t="str">
        <f>IF(F469='TK_HL-HK'!$C$84,"Đúng","Sai")</f>
        <v>Đúng</v>
      </c>
      <c r="V469" s="5"/>
      <c r="W469" s="5"/>
      <c r="X469" s="5"/>
      <c r="Y469" s="5"/>
      <c r="Z469" s="5"/>
    </row>
    <row r="470" spans="1:26" ht="15" customHeight="1" x14ac:dyDescent="0.2">
      <c r="A470" s="260"/>
      <c r="B470" s="260"/>
      <c r="C470" s="261"/>
      <c r="D470" s="261"/>
      <c r="E470" s="88" t="s">
        <v>66</v>
      </c>
      <c r="F470" s="88">
        <f t="shared" ref="F470:F485" si="149">G470+I470+K470+M470+O470</f>
        <v>9045</v>
      </c>
      <c r="G470" s="89">
        <f>SUM(G466:G469)</f>
        <v>244</v>
      </c>
      <c r="H470" s="97">
        <f t="shared" si="120"/>
        <v>2.6976229961304589E-2</v>
      </c>
      <c r="I470" s="89">
        <f>SUM(I466:I469)</f>
        <v>458</v>
      </c>
      <c r="J470" s="97">
        <f t="shared" si="121"/>
        <v>5.0635710337202877E-2</v>
      </c>
      <c r="K470" s="89">
        <f>SUM(K466:K469)</f>
        <v>1490</v>
      </c>
      <c r="L470" s="97">
        <f t="shared" si="122"/>
        <v>0.16473189607517966</v>
      </c>
      <c r="M470" s="89">
        <f>SUM(M466:M469)</f>
        <v>1683</v>
      </c>
      <c r="N470" s="97">
        <f t="shared" si="123"/>
        <v>0.18606965174129353</v>
      </c>
      <c r="O470" s="89">
        <f>SUM(O466:O469)</f>
        <v>5170</v>
      </c>
      <c r="P470" s="96">
        <f t="shared" si="124"/>
        <v>0.5715865118850193</v>
      </c>
      <c r="Q470" s="89">
        <f t="shared" si="132"/>
        <v>702</v>
      </c>
      <c r="R470" s="97">
        <f t="shared" si="90"/>
        <v>7.7611940298507459E-2</v>
      </c>
      <c r="S470" s="89">
        <f t="shared" si="133"/>
        <v>8343</v>
      </c>
      <c r="T470" s="97">
        <f t="shared" si="92"/>
        <v>0.92238805970149251</v>
      </c>
      <c r="U470" s="138" t="str">
        <f>IF(F470='TK_HL-HK'!$C$85,"Đúng","Sai")</f>
        <v>Đúng</v>
      </c>
      <c r="V470" s="5"/>
      <c r="W470" s="5"/>
      <c r="X470" s="5"/>
      <c r="Y470" s="5"/>
      <c r="Z470" s="5"/>
    </row>
    <row r="471" spans="1:26" ht="15" customHeight="1" x14ac:dyDescent="0.2">
      <c r="A471" s="260"/>
      <c r="B471" s="260"/>
      <c r="C471" s="262">
        <v>6</v>
      </c>
      <c r="D471" s="259" t="s">
        <v>69</v>
      </c>
      <c r="E471" s="91">
        <v>6</v>
      </c>
      <c r="F471" s="91">
        <f t="shared" si="149"/>
        <v>2450</v>
      </c>
      <c r="G471" s="109">
        <f t="shared" ref="G471:G474" si="150">G21+G51+G81+G111+G141+G171+G201+G231+G261+G291+G321+G351+G381+G411+G441</f>
        <v>11</v>
      </c>
      <c r="H471" s="93">
        <f t="shared" si="120"/>
        <v>4.489795918367347E-3</v>
      </c>
      <c r="I471" s="109">
        <f t="shared" ref="I471:I474" si="151">I21+I51+I81+I111+I141+I171+I201+I231+I261+I291+I321+I351+I381+I411+I441</f>
        <v>56</v>
      </c>
      <c r="J471" s="93">
        <f t="shared" si="121"/>
        <v>2.2857142857142857E-2</v>
      </c>
      <c r="K471" s="109">
        <f t="shared" ref="K471:K474" si="152">K21+K51+K81+K111+K141+K171+K201+K231+K261+K291+K321+K351+K381+K411+K441</f>
        <v>253</v>
      </c>
      <c r="L471" s="93">
        <f t="shared" si="122"/>
        <v>0.10326530612244898</v>
      </c>
      <c r="M471" s="109">
        <f t="shared" ref="M471:M474" si="153">M21+M51+M81+M111+M141+M171+M201+M231+M261+M291+M321+M351+M381+M411+M441</f>
        <v>569</v>
      </c>
      <c r="N471" s="93">
        <f t="shared" si="123"/>
        <v>0.23224489795918368</v>
      </c>
      <c r="O471" s="109">
        <f t="shared" ref="O471:O474" si="154">O21+O51+O81+O111+O141+O171+O201+O231+O261+O291+O321+O351+O381+O411+O441</f>
        <v>1561</v>
      </c>
      <c r="P471" s="93">
        <f t="shared" si="124"/>
        <v>0.63714285714285712</v>
      </c>
      <c r="Q471" s="234">
        <f t="shared" ref="Q471:Q480" si="155">G471+I471</f>
        <v>67</v>
      </c>
      <c r="R471" s="95">
        <f t="shared" si="90"/>
        <v>2.7346938775510202E-2</v>
      </c>
      <c r="S471" s="234">
        <f t="shared" ref="S471:S480" si="156">K471+M471+O471</f>
        <v>2383</v>
      </c>
      <c r="T471" s="95">
        <f t="shared" si="92"/>
        <v>0.9726530612244898</v>
      </c>
      <c r="U471" s="138" t="str">
        <f>IF(F471='TK_HL-HK'!$C$81,"Đúng","Sai")</f>
        <v>Đúng</v>
      </c>
      <c r="V471" s="53"/>
      <c r="W471" s="53"/>
      <c r="X471" s="53"/>
      <c r="Y471" s="53"/>
      <c r="Z471" s="53"/>
    </row>
    <row r="472" spans="1:26" ht="15" customHeight="1" x14ac:dyDescent="0.2">
      <c r="A472" s="260"/>
      <c r="B472" s="260"/>
      <c r="C472" s="260"/>
      <c r="D472" s="260"/>
      <c r="E472" s="91">
        <v>7</v>
      </c>
      <c r="F472" s="91">
        <f t="shared" si="149"/>
        <v>2681</v>
      </c>
      <c r="G472" s="109">
        <f t="shared" si="150"/>
        <v>8</v>
      </c>
      <c r="H472" s="93">
        <f t="shared" si="120"/>
        <v>2.9839612085042896E-3</v>
      </c>
      <c r="I472" s="109">
        <f t="shared" si="151"/>
        <v>34</v>
      </c>
      <c r="J472" s="93">
        <f t="shared" si="121"/>
        <v>1.2681835136143229E-2</v>
      </c>
      <c r="K472" s="109">
        <f t="shared" si="152"/>
        <v>284</v>
      </c>
      <c r="L472" s="93">
        <f t="shared" si="122"/>
        <v>0.10593062290190228</v>
      </c>
      <c r="M472" s="109">
        <f t="shared" si="153"/>
        <v>626</v>
      </c>
      <c r="N472" s="93">
        <f t="shared" si="123"/>
        <v>0.23349496456546065</v>
      </c>
      <c r="O472" s="109">
        <f t="shared" si="154"/>
        <v>1729</v>
      </c>
      <c r="P472" s="93">
        <f t="shared" si="124"/>
        <v>0.64490861618798956</v>
      </c>
      <c r="Q472" s="234">
        <f t="shared" si="155"/>
        <v>42</v>
      </c>
      <c r="R472" s="95">
        <f t="shared" si="90"/>
        <v>1.5665796344647518E-2</v>
      </c>
      <c r="S472" s="234">
        <f t="shared" si="156"/>
        <v>2639</v>
      </c>
      <c r="T472" s="95">
        <f t="shared" si="92"/>
        <v>0.98433420365535251</v>
      </c>
      <c r="U472" s="138" t="str">
        <f>IF(F472='TK_HL-HK'!$C$82,"Đúng","Sai")</f>
        <v>Đúng</v>
      </c>
      <c r="V472" s="53"/>
      <c r="W472" s="53"/>
      <c r="X472" s="53"/>
      <c r="Y472" s="53"/>
      <c r="Z472" s="53"/>
    </row>
    <row r="473" spans="1:26" ht="15" customHeight="1" x14ac:dyDescent="0.2">
      <c r="A473" s="260"/>
      <c r="B473" s="260"/>
      <c r="C473" s="260"/>
      <c r="D473" s="260"/>
      <c r="E473" s="91">
        <v>8</v>
      </c>
      <c r="F473" s="91">
        <f t="shared" si="149"/>
        <v>2271</v>
      </c>
      <c r="G473" s="109">
        <f t="shared" si="150"/>
        <v>6</v>
      </c>
      <c r="H473" s="93">
        <f t="shared" si="120"/>
        <v>2.6420079260237781E-3</v>
      </c>
      <c r="I473" s="109">
        <f t="shared" si="151"/>
        <v>38</v>
      </c>
      <c r="J473" s="93">
        <f t="shared" si="121"/>
        <v>1.6732716864817261E-2</v>
      </c>
      <c r="K473" s="109">
        <f t="shared" si="152"/>
        <v>195</v>
      </c>
      <c r="L473" s="93">
        <f t="shared" si="122"/>
        <v>8.5865257595772793E-2</v>
      </c>
      <c r="M473" s="109">
        <f t="shared" si="153"/>
        <v>413</v>
      </c>
      <c r="N473" s="93">
        <f t="shared" si="123"/>
        <v>0.18185821224130339</v>
      </c>
      <c r="O473" s="109">
        <f t="shared" si="154"/>
        <v>1619</v>
      </c>
      <c r="P473" s="93">
        <f t="shared" si="124"/>
        <v>0.71290180537208281</v>
      </c>
      <c r="Q473" s="234">
        <f t="shared" si="155"/>
        <v>44</v>
      </c>
      <c r="R473" s="95">
        <f t="shared" si="90"/>
        <v>1.9374724790841038E-2</v>
      </c>
      <c r="S473" s="234">
        <f t="shared" si="156"/>
        <v>2227</v>
      </c>
      <c r="T473" s="95">
        <f t="shared" si="92"/>
        <v>0.98062527520915899</v>
      </c>
      <c r="U473" s="138" t="str">
        <f>IF(F473='TK_HL-HK'!$C$83,"Đúng","Sai")</f>
        <v>Đúng</v>
      </c>
      <c r="V473" s="53"/>
      <c r="W473" s="53"/>
      <c r="X473" s="53"/>
      <c r="Y473" s="53"/>
      <c r="Z473" s="53"/>
    </row>
    <row r="474" spans="1:26" ht="15" customHeight="1" x14ac:dyDescent="0.2">
      <c r="A474" s="260"/>
      <c r="B474" s="260"/>
      <c r="C474" s="260"/>
      <c r="D474" s="260"/>
      <c r="E474" s="91">
        <v>9</v>
      </c>
      <c r="F474" s="91">
        <f t="shared" si="149"/>
        <v>1643</v>
      </c>
      <c r="G474" s="109">
        <f t="shared" si="150"/>
        <v>3</v>
      </c>
      <c r="H474" s="93">
        <f t="shared" si="120"/>
        <v>1.8259281801582471E-3</v>
      </c>
      <c r="I474" s="109">
        <f t="shared" si="151"/>
        <v>15</v>
      </c>
      <c r="J474" s="93">
        <f t="shared" si="121"/>
        <v>9.1296409007912364E-3</v>
      </c>
      <c r="K474" s="109">
        <f t="shared" si="152"/>
        <v>129</v>
      </c>
      <c r="L474" s="93">
        <f t="shared" si="122"/>
        <v>7.8514911746804625E-2</v>
      </c>
      <c r="M474" s="109">
        <f t="shared" si="153"/>
        <v>292</v>
      </c>
      <c r="N474" s="93">
        <f t="shared" si="123"/>
        <v>0.17772367620206939</v>
      </c>
      <c r="O474" s="109">
        <f t="shared" si="154"/>
        <v>1204</v>
      </c>
      <c r="P474" s="93">
        <f t="shared" si="124"/>
        <v>0.73280584297017648</v>
      </c>
      <c r="Q474" s="234">
        <f t="shared" si="155"/>
        <v>18</v>
      </c>
      <c r="R474" s="95">
        <f t="shared" si="90"/>
        <v>1.0955569080949483E-2</v>
      </c>
      <c r="S474" s="234">
        <f t="shared" si="156"/>
        <v>1625</v>
      </c>
      <c r="T474" s="95">
        <f t="shared" si="92"/>
        <v>0.98904443091905048</v>
      </c>
      <c r="U474" s="138" t="str">
        <f>IF(F474='TK_HL-HK'!$C$84,"Đúng","Sai")</f>
        <v>Đúng</v>
      </c>
      <c r="V474" s="5"/>
      <c r="W474" s="5"/>
      <c r="X474" s="5"/>
      <c r="Y474" s="5"/>
      <c r="Z474" s="5"/>
    </row>
    <row r="475" spans="1:26" ht="15" customHeight="1" x14ac:dyDescent="0.2">
      <c r="A475" s="260"/>
      <c r="B475" s="260"/>
      <c r="C475" s="261"/>
      <c r="D475" s="261"/>
      <c r="E475" s="88" t="s">
        <v>66</v>
      </c>
      <c r="F475" s="88">
        <f t="shared" si="149"/>
        <v>9045</v>
      </c>
      <c r="G475" s="89">
        <f>SUM(G471:G474)</f>
        <v>28</v>
      </c>
      <c r="H475" s="97">
        <f t="shared" si="120"/>
        <v>3.0956329463792151E-3</v>
      </c>
      <c r="I475" s="89">
        <f>SUM(I471:I474)</f>
        <v>143</v>
      </c>
      <c r="J475" s="97">
        <f t="shared" si="121"/>
        <v>1.5809839690436707E-2</v>
      </c>
      <c r="K475" s="89">
        <f>SUM(K471:K474)</f>
        <v>861</v>
      </c>
      <c r="L475" s="97">
        <f t="shared" si="122"/>
        <v>9.5190713101160868E-2</v>
      </c>
      <c r="M475" s="89">
        <f>SUM(M471:M474)</f>
        <v>1900</v>
      </c>
      <c r="N475" s="97">
        <f t="shared" si="123"/>
        <v>0.21006080707573244</v>
      </c>
      <c r="O475" s="89">
        <f>SUM(O471:O474)</f>
        <v>6113</v>
      </c>
      <c r="P475" s="96">
        <f t="shared" si="124"/>
        <v>0.67584300718629076</v>
      </c>
      <c r="Q475" s="89">
        <f t="shared" si="155"/>
        <v>171</v>
      </c>
      <c r="R475" s="97">
        <f t="shared" si="90"/>
        <v>1.8905472636815919E-2</v>
      </c>
      <c r="S475" s="89">
        <f t="shared" si="156"/>
        <v>8874</v>
      </c>
      <c r="T475" s="97">
        <f t="shared" si="92"/>
        <v>0.98109452736318403</v>
      </c>
      <c r="U475" s="138" t="str">
        <f>IF(F475='TK_HL-HK'!$C$85,"Đúng","Sai")</f>
        <v>Đúng</v>
      </c>
      <c r="V475" s="5"/>
      <c r="W475" s="5"/>
      <c r="X475" s="5"/>
      <c r="Y475" s="5"/>
      <c r="Z475" s="5"/>
    </row>
    <row r="476" spans="1:26" ht="15" customHeight="1" x14ac:dyDescent="0.2">
      <c r="A476" s="260"/>
      <c r="B476" s="260"/>
      <c r="C476" s="262">
        <v>7</v>
      </c>
      <c r="D476" s="262" t="s">
        <v>70</v>
      </c>
      <c r="E476" s="91">
        <v>6</v>
      </c>
      <c r="F476" s="91">
        <f t="shared" si="149"/>
        <v>2450</v>
      </c>
      <c r="G476" s="109">
        <f t="shared" ref="G476:G479" si="157">G26+G56+G86+G116+G146+G176+G206+G236+G266+G296+G326+G356+G386+G416+G446</f>
        <v>54</v>
      </c>
      <c r="H476" s="93">
        <f t="shared" si="120"/>
        <v>2.2040816326530613E-2</v>
      </c>
      <c r="I476" s="109">
        <f t="shared" ref="I476:I479" si="158">I26+I56+I86+I116+I146+I176+I206+I236+I266+I296+I326+I356+I386+I416+I446</f>
        <v>140</v>
      </c>
      <c r="J476" s="93">
        <f t="shared" si="121"/>
        <v>5.7142857142857141E-2</v>
      </c>
      <c r="K476" s="109">
        <f t="shared" ref="K476:K479" si="159">K26+K56+K86+K116+K146+K176+K206+K236+K266+K296+K326+K356+K386+K416+K446</f>
        <v>427</v>
      </c>
      <c r="L476" s="93">
        <f t="shared" si="122"/>
        <v>0.17428571428571429</v>
      </c>
      <c r="M476" s="109">
        <f t="shared" ref="M476:M479" si="160">M26+M56+M86+M116+M146+M176+M206+M236+M266+M296+M326+M356+M386+M416+M446</f>
        <v>562</v>
      </c>
      <c r="N476" s="93">
        <f t="shared" si="123"/>
        <v>0.22938775510204082</v>
      </c>
      <c r="O476" s="109">
        <f t="shared" ref="O476:O479" si="161">O26+O56+O86+O116+O146+O176+O206+O236+O266+O296+O326+O356+O386+O416+O446</f>
        <v>1267</v>
      </c>
      <c r="P476" s="93">
        <f t="shared" si="124"/>
        <v>0.51714285714285713</v>
      </c>
      <c r="Q476" s="234">
        <f t="shared" si="155"/>
        <v>194</v>
      </c>
      <c r="R476" s="95">
        <f t="shared" si="90"/>
        <v>7.9183673469387761E-2</v>
      </c>
      <c r="S476" s="234">
        <f t="shared" si="156"/>
        <v>2256</v>
      </c>
      <c r="T476" s="95">
        <f t="shared" si="92"/>
        <v>0.92081632653061229</v>
      </c>
      <c r="U476" s="138" t="str">
        <f>IF(F476='TK_HL-HK'!$C$81,"Đúng","Sai")</f>
        <v>Đúng</v>
      </c>
      <c r="V476" s="5"/>
      <c r="W476" s="5"/>
      <c r="X476" s="5"/>
      <c r="Y476" s="5"/>
      <c r="Z476" s="5"/>
    </row>
    <row r="477" spans="1:26" ht="15" customHeight="1" x14ac:dyDescent="0.2">
      <c r="A477" s="260"/>
      <c r="B477" s="260"/>
      <c r="C477" s="260"/>
      <c r="D477" s="260"/>
      <c r="E477" s="91">
        <v>7</v>
      </c>
      <c r="F477" s="91">
        <f t="shared" si="149"/>
        <v>2681</v>
      </c>
      <c r="G477" s="109">
        <f t="shared" si="157"/>
        <v>63</v>
      </c>
      <c r="H477" s="93">
        <f t="shared" si="120"/>
        <v>2.3498694516971279E-2</v>
      </c>
      <c r="I477" s="109">
        <f t="shared" si="158"/>
        <v>133</v>
      </c>
      <c r="J477" s="93">
        <f t="shared" si="121"/>
        <v>4.960835509138381E-2</v>
      </c>
      <c r="K477" s="109">
        <f t="shared" si="159"/>
        <v>426</v>
      </c>
      <c r="L477" s="93">
        <f t="shared" si="122"/>
        <v>0.1588959343528534</v>
      </c>
      <c r="M477" s="109">
        <f t="shared" si="160"/>
        <v>577</v>
      </c>
      <c r="N477" s="93">
        <f t="shared" si="123"/>
        <v>0.21521820216337187</v>
      </c>
      <c r="O477" s="109">
        <f t="shared" si="161"/>
        <v>1482</v>
      </c>
      <c r="P477" s="93">
        <f t="shared" si="124"/>
        <v>0.55277881387541961</v>
      </c>
      <c r="Q477" s="234">
        <f t="shared" si="155"/>
        <v>196</v>
      </c>
      <c r="R477" s="95">
        <f t="shared" si="90"/>
        <v>7.3107049608355096E-2</v>
      </c>
      <c r="S477" s="234">
        <f t="shared" si="156"/>
        <v>2485</v>
      </c>
      <c r="T477" s="95">
        <f t="shared" si="92"/>
        <v>0.92689295039164488</v>
      </c>
      <c r="U477" s="138" t="str">
        <f>IF(F477='TK_HL-HK'!$C$82,"Đúng","Sai")</f>
        <v>Đúng</v>
      </c>
      <c r="V477" s="5"/>
      <c r="W477" s="5"/>
      <c r="X477" s="5"/>
      <c r="Y477" s="5"/>
      <c r="Z477" s="5"/>
    </row>
    <row r="478" spans="1:26" ht="15" customHeight="1" x14ac:dyDescent="0.2">
      <c r="A478" s="260"/>
      <c r="B478" s="260"/>
      <c r="C478" s="260"/>
      <c r="D478" s="260"/>
      <c r="E478" s="91">
        <v>8</v>
      </c>
      <c r="F478" s="91">
        <f t="shared" si="149"/>
        <v>2271</v>
      </c>
      <c r="G478" s="109">
        <f t="shared" si="157"/>
        <v>53</v>
      </c>
      <c r="H478" s="93">
        <f t="shared" si="120"/>
        <v>2.3337736679876705E-2</v>
      </c>
      <c r="I478" s="109">
        <f t="shared" si="158"/>
        <v>170</v>
      </c>
      <c r="J478" s="93">
        <f t="shared" si="121"/>
        <v>7.4856891237340378E-2</v>
      </c>
      <c r="K478" s="109">
        <f t="shared" si="159"/>
        <v>491</v>
      </c>
      <c r="L478" s="93">
        <f t="shared" si="122"/>
        <v>0.21620431527961251</v>
      </c>
      <c r="M478" s="109">
        <f t="shared" si="160"/>
        <v>508</v>
      </c>
      <c r="N478" s="93">
        <f t="shared" si="123"/>
        <v>0.22369000440334655</v>
      </c>
      <c r="O478" s="109">
        <f t="shared" si="161"/>
        <v>1049</v>
      </c>
      <c r="P478" s="93">
        <f t="shared" si="124"/>
        <v>0.46191105239982388</v>
      </c>
      <c r="Q478" s="234">
        <f t="shared" si="155"/>
        <v>223</v>
      </c>
      <c r="R478" s="95">
        <f t="shared" si="90"/>
        <v>9.8194627917217087E-2</v>
      </c>
      <c r="S478" s="234">
        <f t="shared" si="156"/>
        <v>2048</v>
      </c>
      <c r="T478" s="95">
        <f t="shared" si="92"/>
        <v>0.90180537208278289</v>
      </c>
      <c r="U478" s="138" t="str">
        <f>IF(F478='TK_HL-HK'!$C$83,"Đúng","Sai")</f>
        <v>Đúng</v>
      </c>
      <c r="V478" s="5"/>
      <c r="W478" s="5"/>
      <c r="X478" s="5"/>
      <c r="Y478" s="5"/>
      <c r="Z478" s="5"/>
    </row>
    <row r="479" spans="1:26" ht="15" customHeight="1" x14ac:dyDescent="0.2">
      <c r="A479" s="260"/>
      <c r="B479" s="260"/>
      <c r="C479" s="260"/>
      <c r="D479" s="260"/>
      <c r="E479" s="91">
        <v>9</v>
      </c>
      <c r="F479" s="91">
        <f t="shared" si="149"/>
        <v>1643</v>
      </c>
      <c r="G479" s="109">
        <f t="shared" si="157"/>
        <v>46</v>
      </c>
      <c r="H479" s="93">
        <f t="shared" si="120"/>
        <v>2.7997565429093121E-2</v>
      </c>
      <c r="I479" s="109">
        <f t="shared" si="158"/>
        <v>105</v>
      </c>
      <c r="J479" s="93">
        <f t="shared" si="121"/>
        <v>6.3907486305538649E-2</v>
      </c>
      <c r="K479" s="109">
        <f t="shared" si="159"/>
        <v>246</v>
      </c>
      <c r="L479" s="93">
        <f t="shared" si="122"/>
        <v>0.14972611077297626</v>
      </c>
      <c r="M479" s="109">
        <f t="shared" si="160"/>
        <v>351</v>
      </c>
      <c r="N479" s="93">
        <f t="shared" si="123"/>
        <v>0.21363359707851493</v>
      </c>
      <c r="O479" s="109">
        <f t="shared" si="161"/>
        <v>895</v>
      </c>
      <c r="P479" s="93">
        <f t="shared" si="124"/>
        <v>0.54473524041387711</v>
      </c>
      <c r="Q479" s="234">
        <f t="shared" si="155"/>
        <v>151</v>
      </c>
      <c r="R479" s="95">
        <f t="shared" si="90"/>
        <v>9.1905051734631774E-2</v>
      </c>
      <c r="S479" s="234">
        <f t="shared" si="156"/>
        <v>1492</v>
      </c>
      <c r="T479" s="95">
        <f t="shared" si="92"/>
        <v>0.90809494826536818</v>
      </c>
      <c r="U479" s="138" t="str">
        <f>IF(F479='TK_HL-HK'!$C$84,"Đúng","Sai")</f>
        <v>Đúng</v>
      </c>
      <c r="V479" s="5"/>
      <c r="W479" s="5"/>
      <c r="X479" s="5"/>
      <c r="Y479" s="5"/>
      <c r="Z479" s="5"/>
    </row>
    <row r="480" spans="1:26" ht="15" customHeight="1" x14ac:dyDescent="0.2">
      <c r="A480" s="260"/>
      <c r="B480" s="260"/>
      <c r="C480" s="261"/>
      <c r="D480" s="261"/>
      <c r="E480" s="88" t="s">
        <v>66</v>
      </c>
      <c r="F480" s="88">
        <f t="shared" si="149"/>
        <v>9045</v>
      </c>
      <c r="G480" s="89">
        <f>SUM(G476:G479)</f>
        <v>216</v>
      </c>
      <c r="H480" s="97">
        <f t="shared" si="120"/>
        <v>2.3880597014925373E-2</v>
      </c>
      <c r="I480" s="89">
        <f>SUM(I476:I479)</f>
        <v>548</v>
      </c>
      <c r="J480" s="97">
        <f t="shared" si="121"/>
        <v>6.0585959093421779E-2</v>
      </c>
      <c r="K480" s="89">
        <f>SUM(K476:K479)</f>
        <v>1590</v>
      </c>
      <c r="L480" s="97">
        <f t="shared" si="122"/>
        <v>0.175787728026534</v>
      </c>
      <c r="M480" s="89">
        <f>SUM(M476:M479)</f>
        <v>1998</v>
      </c>
      <c r="N480" s="97">
        <f t="shared" si="123"/>
        <v>0.22089552238805971</v>
      </c>
      <c r="O480" s="89">
        <f>SUM(O476:O479)</f>
        <v>4693</v>
      </c>
      <c r="P480" s="96">
        <f t="shared" si="124"/>
        <v>0.51885019347705919</v>
      </c>
      <c r="Q480" s="89">
        <f t="shared" si="155"/>
        <v>764</v>
      </c>
      <c r="R480" s="97">
        <f t="shared" si="90"/>
        <v>8.4466556108347149E-2</v>
      </c>
      <c r="S480" s="89">
        <f t="shared" si="156"/>
        <v>8281</v>
      </c>
      <c r="T480" s="97">
        <f t="shared" si="92"/>
        <v>0.91553344389165281</v>
      </c>
      <c r="U480" s="138" t="str">
        <f>IF(F480='TK_HL-HK'!$C$85,"Đúng","Sai")</f>
        <v>Đúng</v>
      </c>
      <c r="V480" s="5"/>
      <c r="W480" s="5"/>
      <c r="X480" s="5"/>
      <c r="Y480" s="5"/>
      <c r="Z480" s="5"/>
    </row>
    <row r="481" spans="1:26" ht="15" customHeight="1" x14ac:dyDescent="0.2">
      <c r="A481" s="260"/>
      <c r="B481" s="260"/>
      <c r="C481" s="262">
        <v>8</v>
      </c>
      <c r="D481" s="259" t="s">
        <v>71</v>
      </c>
      <c r="E481" s="91">
        <v>6</v>
      </c>
      <c r="F481" s="91">
        <f t="shared" si="149"/>
        <v>2450</v>
      </c>
      <c r="G481" s="109">
        <f t="shared" ref="G481:G484" si="162">G31+G61+G91+G121+G151+G181+G211+G241+G271+G301+G331+G361+G391+G421+G451</f>
        <v>163</v>
      </c>
      <c r="H481" s="93">
        <f t="shared" si="120"/>
        <v>6.6530612244897966E-2</v>
      </c>
      <c r="I481" s="109">
        <f t="shared" ref="I481:I484" si="163">I31+I61+I91+I121+I151+I181+I211+I241+I271+I301+I331+I361+I391+I421+I451</f>
        <v>396</v>
      </c>
      <c r="J481" s="93">
        <f t="shared" si="121"/>
        <v>0.16163265306122448</v>
      </c>
      <c r="K481" s="109">
        <f t="shared" ref="K481:K484" si="164">K31+K61+K91+K121+K151+K181+K211+K241+K271+K301+K331+K361+K391+K421+K451</f>
        <v>604</v>
      </c>
      <c r="L481" s="93">
        <f t="shared" si="122"/>
        <v>0.24653061224489795</v>
      </c>
      <c r="M481" s="109">
        <f t="shared" ref="M481:M484" si="165">M31+M61+M91+M121+M151+M181+M211+M241+M271+M301+M331+M361+M391+M421+M451</f>
        <v>520</v>
      </c>
      <c r="N481" s="93">
        <f t="shared" si="123"/>
        <v>0.21224489795918366</v>
      </c>
      <c r="O481" s="109">
        <f t="shared" ref="O481:O484" si="166">O31+O61+O91+O121+O151+O181+O211+O241+O271+O301+O331+O361+O391+O421+O451</f>
        <v>767</v>
      </c>
      <c r="P481" s="93">
        <f t="shared" si="124"/>
        <v>0.3130612244897959</v>
      </c>
      <c r="Q481" s="234">
        <f t="shared" ref="Q481:Q485" si="167">G481+I481</f>
        <v>559</v>
      </c>
      <c r="R481" s="95">
        <f t="shared" si="90"/>
        <v>0.22816326530612244</v>
      </c>
      <c r="S481" s="234">
        <f t="shared" ref="S481:S485" si="168">K481+M481+O481</f>
        <v>1891</v>
      </c>
      <c r="T481" s="95">
        <f t="shared" si="92"/>
        <v>0.77183673469387759</v>
      </c>
      <c r="U481" s="138" t="str">
        <f>IF(F481='TK_HL-HK'!$C$81,"Đúng","Sai")</f>
        <v>Đúng</v>
      </c>
      <c r="V481" s="5"/>
      <c r="W481" s="5"/>
      <c r="X481" s="5"/>
      <c r="Y481" s="5"/>
      <c r="Z481" s="5"/>
    </row>
    <row r="482" spans="1:26" ht="15" customHeight="1" x14ac:dyDescent="0.2">
      <c r="A482" s="260"/>
      <c r="B482" s="260"/>
      <c r="C482" s="260"/>
      <c r="D482" s="260"/>
      <c r="E482" s="91">
        <v>7</v>
      </c>
      <c r="F482" s="91">
        <f t="shared" si="149"/>
        <v>2681</v>
      </c>
      <c r="G482" s="109">
        <f t="shared" si="162"/>
        <v>166</v>
      </c>
      <c r="H482" s="93">
        <f t="shared" si="120"/>
        <v>6.1917195076464003E-2</v>
      </c>
      <c r="I482" s="109">
        <f t="shared" si="163"/>
        <v>298</v>
      </c>
      <c r="J482" s="93">
        <f t="shared" si="121"/>
        <v>0.11115255501678478</v>
      </c>
      <c r="K482" s="109">
        <f t="shared" si="164"/>
        <v>609</v>
      </c>
      <c r="L482" s="93">
        <f t="shared" si="122"/>
        <v>0.22715404699738903</v>
      </c>
      <c r="M482" s="109">
        <f t="shared" si="165"/>
        <v>569</v>
      </c>
      <c r="N482" s="93">
        <f t="shared" si="123"/>
        <v>0.21223424095486759</v>
      </c>
      <c r="O482" s="109">
        <f t="shared" si="166"/>
        <v>1039</v>
      </c>
      <c r="P482" s="93">
        <f t="shared" si="124"/>
        <v>0.38754196195449458</v>
      </c>
      <c r="Q482" s="234">
        <f t="shared" si="167"/>
        <v>464</v>
      </c>
      <c r="R482" s="95">
        <f t="shared" si="90"/>
        <v>0.17306975009324879</v>
      </c>
      <c r="S482" s="234">
        <f t="shared" si="168"/>
        <v>2217</v>
      </c>
      <c r="T482" s="95">
        <f t="shared" si="92"/>
        <v>0.82693024990675124</v>
      </c>
      <c r="U482" s="138" t="str">
        <f>IF(F482='TK_HL-HK'!$C$82,"Đúng","Sai")</f>
        <v>Đúng</v>
      </c>
      <c r="V482" s="5"/>
      <c r="W482" s="5"/>
      <c r="X482" s="5"/>
      <c r="Y482" s="5"/>
      <c r="Z482" s="5"/>
    </row>
    <row r="483" spans="1:26" ht="15" customHeight="1" x14ac:dyDescent="0.2">
      <c r="A483" s="260"/>
      <c r="B483" s="260"/>
      <c r="C483" s="260"/>
      <c r="D483" s="260"/>
      <c r="E483" s="91">
        <v>8</v>
      </c>
      <c r="F483" s="91">
        <f t="shared" si="149"/>
        <v>2271</v>
      </c>
      <c r="G483" s="109">
        <f t="shared" si="162"/>
        <v>71</v>
      </c>
      <c r="H483" s="93">
        <f t="shared" si="120"/>
        <v>3.1263760457948042E-2</v>
      </c>
      <c r="I483" s="109">
        <f t="shared" si="163"/>
        <v>192</v>
      </c>
      <c r="J483" s="93">
        <f t="shared" si="121"/>
        <v>8.4544253632760899E-2</v>
      </c>
      <c r="K483" s="109">
        <f t="shared" si="164"/>
        <v>511</v>
      </c>
      <c r="L483" s="93">
        <f t="shared" si="122"/>
        <v>0.22501100836635843</v>
      </c>
      <c r="M483" s="109">
        <f t="shared" si="165"/>
        <v>556</v>
      </c>
      <c r="N483" s="93">
        <f t="shared" si="123"/>
        <v>0.24482606781153676</v>
      </c>
      <c r="O483" s="109">
        <f t="shared" si="166"/>
        <v>941</v>
      </c>
      <c r="P483" s="93">
        <f t="shared" si="124"/>
        <v>0.41435490973139588</v>
      </c>
      <c r="Q483" s="234">
        <f t="shared" si="167"/>
        <v>263</v>
      </c>
      <c r="R483" s="95">
        <f t="shared" si="90"/>
        <v>0.11580801409070894</v>
      </c>
      <c r="S483" s="234">
        <f t="shared" si="168"/>
        <v>2008</v>
      </c>
      <c r="T483" s="95">
        <f t="shared" si="92"/>
        <v>0.88419198590929104</v>
      </c>
      <c r="U483" s="138" t="str">
        <f>IF(F483='TK_HL-HK'!$C$83,"Đúng","Sai")</f>
        <v>Đúng</v>
      </c>
      <c r="V483" s="5"/>
      <c r="W483" s="5"/>
      <c r="X483" s="5"/>
      <c r="Y483" s="5"/>
      <c r="Z483" s="5"/>
    </row>
    <row r="484" spans="1:26" ht="15" customHeight="1" x14ac:dyDescent="0.2">
      <c r="A484" s="260"/>
      <c r="B484" s="260"/>
      <c r="C484" s="260"/>
      <c r="D484" s="260"/>
      <c r="E484" s="91">
        <v>9</v>
      </c>
      <c r="F484" s="91">
        <f t="shared" si="149"/>
        <v>1643</v>
      </c>
      <c r="G484" s="109">
        <f t="shared" si="162"/>
        <v>58</v>
      </c>
      <c r="H484" s="93">
        <f t="shared" si="120"/>
        <v>3.5301278149726112E-2</v>
      </c>
      <c r="I484" s="109">
        <f t="shared" si="163"/>
        <v>122</v>
      </c>
      <c r="J484" s="93">
        <f t="shared" si="121"/>
        <v>7.4254412659768718E-2</v>
      </c>
      <c r="K484" s="109">
        <f t="shared" si="164"/>
        <v>317</v>
      </c>
      <c r="L484" s="93">
        <f t="shared" si="122"/>
        <v>0.19293974437005479</v>
      </c>
      <c r="M484" s="109">
        <f t="shared" si="165"/>
        <v>363</v>
      </c>
      <c r="N484" s="93">
        <f t="shared" si="123"/>
        <v>0.22093730979914791</v>
      </c>
      <c r="O484" s="109">
        <f t="shared" si="166"/>
        <v>783</v>
      </c>
      <c r="P484" s="93">
        <f t="shared" si="124"/>
        <v>0.47656725502130248</v>
      </c>
      <c r="Q484" s="234">
        <f t="shared" si="167"/>
        <v>180</v>
      </c>
      <c r="R484" s="95">
        <f t="shared" si="90"/>
        <v>0.10955569080949483</v>
      </c>
      <c r="S484" s="234">
        <f t="shared" si="168"/>
        <v>1463</v>
      </c>
      <c r="T484" s="95">
        <f t="shared" si="92"/>
        <v>0.89044430919050521</v>
      </c>
      <c r="U484" s="138" t="str">
        <f>IF(F484='TK_HL-HK'!$C$84,"Đúng","Sai")</f>
        <v>Đúng</v>
      </c>
      <c r="V484" s="5"/>
      <c r="W484" s="5"/>
      <c r="X484" s="5"/>
      <c r="Y484" s="5"/>
      <c r="Z484" s="5"/>
    </row>
    <row r="485" spans="1:26" ht="15" customHeight="1" x14ac:dyDescent="0.2">
      <c r="A485" s="261"/>
      <c r="B485" s="261"/>
      <c r="C485" s="261"/>
      <c r="D485" s="261"/>
      <c r="E485" s="88" t="s">
        <v>66</v>
      </c>
      <c r="F485" s="88">
        <f t="shared" si="149"/>
        <v>9045</v>
      </c>
      <c r="G485" s="89">
        <f>SUM(G481:G484)</f>
        <v>458</v>
      </c>
      <c r="H485" s="97">
        <f t="shared" si="120"/>
        <v>5.0635710337202877E-2</v>
      </c>
      <c r="I485" s="89">
        <f>SUM(I481:I484)</f>
        <v>1008</v>
      </c>
      <c r="J485" s="97">
        <f t="shared" si="121"/>
        <v>0.11144278606965174</v>
      </c>
      <c r="K485" s="89">
        <f>SUM(K481:K484)</f>
        <v>2041</v>
      </c>
      <c r="L485" s="97">
        <f t="shared" si="122"/>
        <v>0.22564953012714206</v>
      </c>
      <c r="M485" s="89">
        <f>SUM(M481:M484)</f>
        <v>2008</v>
      </c>
      <c r="N485" s="97">
        <f t="shared" si="123"/>
        <v>0.22200110558319514</v>
      </c>
      <c r="O485" s="89">
        <f>SUM(O481:O484)</f>
        <v>3530</v>
      </c>
      <c r="P485" s="96">
        <f t="shared" si="124"/>
        <v>0.39027086788280818</v>
      </c>
      <c r="Q485" s="89">
        <f t="shared" si="167"/>
        <v>1466</v>
      </c>
      <c r="R485" s="97">
        <f t="shared" si="90"/>
        <v>0.16207849640685462</v>
      </c>
      <c r="S485" s="89">
        <f t="shared" si="168"/>
        <v>7579</v>
      </c>
      <c r="T485" s="97">
        <f t="shared" si="92"/>
        <v>0.83792150359314543</v>
      </c>
      <c r="U485" s="138" t="str">
        <f>IF(F485='TK_HL-HK'!$C$85,"Đúng","Sai")</f>
        <v>Đúng</v>
      </c>
      <c r="V485" s="5"/>
      <c r="W485" s="5"/>
      <c r="X485" s="5"/>
      <c r="Y485" s="5"/>
      <c r="Z485" s="5"/>
    </row>
    <row r="486" spans="1:26" ht="15.75" customHeight="1" x14ac:dyDescent="0.25">
      <c r="A486" s="64"/>
      <c r="B486" s="65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</row>
    <row r="487" spans="1:26" ht="15.75" customHeight="1" x14ac:dyDescent="0.25">
      <c r="A487" s="64"/>
      <c r="B487" s="65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</row>
    <row r="488" spans="1:26" ht="15.75" customHeight="1" x14ac:dyDescent="0.25">
      <c r="A488" s="64"/>
      <c r="B488" s="65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</row>
    <row r="489" spans="1:26" ht="15.75" customHeight="1" x14ac:dyDescent="0.25">
      <c r="A489" s="64"/>
      <c r="B489" s="65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</row>
    <row r="490" spans="1:26" ht="15.75" customHeight="1" x14ac:dyDescent="0.25">
      <c r="A490" s="64"/>
      <c r="B490" s="65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</row>
    <row r="491" spans="1:26" ht="15.75" customHeight="1" x14ac:dyDescent="0.25">
      <c r="A491" s="64"/>
      <c r="B491" s="65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</row>
    <row r="492" spans="1:26" ht="15.75" customHeight="1" x14ac:dyDescent="0.25">
      <c r="A492" s="64"/>
      <c r="B492" s="65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</row>
    <row r="493" spans="1:26" ht="15.75" customHeight="1" x14ac:dyDescent="0.25">
      <c r="A493" s="64"/>
      <c r="B493" s="65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</row>
    <row r="494" spans="1:26" ht="15.75" customHeight="1" x14ac:dyDescent="0.25">
      <c r="A494" s="64"/>
      <c r="B494" s="65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</row>
    <row r="495" spans="1:26" ht="15.75" customHeight="1" x14ac:dyDescent="0.25">
      <c r="A495" s="64"/>
      <c r="B495" s="65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</row>
    <row r="496" spans="1:26" ht="15.75" customHeight="1" x14ac:dyDescent="0.25">
      <c r="A496" s="64"/>
      <c r="B496" s="65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</row>
    <row r="497" spans="1:26" ht="15.75" customHeight="1" x14ac:dyDescent="0.25">
      <c r="A497" s="64"/>
      <c r="B497" s="65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</row>
    <row r="498" spans="1:26" ht="15.75" customHeight="1" x14ac:dyDescent="0.25">
      <c r="A498" s="64"/>
      <c r="B498" s="65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</row>
    <row r="499" spans="1:26" ht="15.75" customHeight="1" x14ac:dyDescent="0.25">
      <c r="A499" s="64"/>
      <c r="B499" s="65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</row>
    <row r="500" spans="1:26" ht="15.75" customHeight="1" x14ac:dyDescent="0.25">
      <c r="A500" s="64"/>
      <c r="B500" s="65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</row>
    <row r="501" spans="1:26" ht="15.75" customHeight="1" x14ac:dyDescent="0.25">
      <c r="A501" s="64"/>
      <c r="B501" s="65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</row>
    <row r="502" spans="1:26" ht="15.75" customHeight="1" x14ac:dyDescent="0.25">
      <c r="A502" s="64"/>
      <c r="B502" s="65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</row>
    <row r="503" spans="1:26" ht="15.75" customHeight="1" x14ac:dyDescent="0.25">
      <c r="A503" s="64"/>
      <c r="B503" s="65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</row>
    <row r="504" spans="1:26" ht="15.75" customHeight="1" x14ac:dyDescent="0.25">
      <c r="A504" s="64"/>
      <c r="B504" s="65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</row>
    <row r="505" spans="1:26" ht="15.75" customHeight="1" x14ac:dyDescent="0.25">
      <c r="A505" s="64"/>
      <c r="B505" s="65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</row>
    <row r="506" spans="1:26" ht="15.75" customHeight="1" x14ac:dyDescent="0.25">
      <c r="A506" s="64"/>
      <c r="B506" s="65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</row>
    <row r="507" spans="1:26" ht="15.75" customHeight="1" x14ac:dyDescent="0.25">
      <c r="A507" s="64"/>
      <c r="B507" s="65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</row>
    <row r="508" spans="1:26" ht="15.75" customHeight="1" x14ac:dyDescent="0.25">
      <c r="A508" s="64"/>
      <c r="B508" s="65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</row>
    <row r="509" spans="1:26" ht="15.75" customHeight="1" x14ac:dyDescent="0.25">
      <c r="A509" s="64"/>
      <c r="B509" s="65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</row>
    <row r="510" spans="1:26" ht="15.75" customHeight="1" x14ac:dyDescent="0.25">
      <c r="A510" s="64"/>
      <c r="B510" s="65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</row>
    <row r="511" spans="1:26" ht="15.75" customHeight="1" x14ac:dyDescent="0.25">
      <c r="A511" s="64"/>
      <c r="B511" s="65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</row>
    <row r="512" spans="1:26" ht="15.75" customHeight="1" x14ac:dyDescent="0.25">
      <c r="A512" s="64"/>
      <c r="B512" s="65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</row>
    <row r="513" spans="1:26" ht="15.75" customHeight="1" x14ac:dyDescent="0.25">
      <c r="A513" s="64"/>
      <c r="B513" s="65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</row>
    <row r="514" spans="1:26" ht="15.75" customHeight="1" x14ac:dyDescent="0.25">
      <c r="A514" s="64"/>
      <c r="B514" s="65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</row>
    <row r="515" spans="1:26" ht="15.75" customHeight="1" x14ac:dyDescent="0.25">
      <c r="A515" s="64"/>
      <c r="B515" s="65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</row>
    <row r="516" spans="1:26" ht="15.75" customHeight="1" x14ac:dyDescent="0.25">
      <c r="A516" s="64"/>
      <c r="B516" s="65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</row>
    <row r="517" spans="1:26" ht="15.75" customHeight="1" x14ac:dyDescent="0.25">
      <c r="A517" s="64"/>
      <c r="B517" s="65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</row>
    <row r="518" spans="1:26" ht="15.75" customHeight="1" x14ac:dyDescent="0.25">
      <c r="A518" s="64"/>
      <c r="B518" s="65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</row>
    <row r="519" spans="1:26" ht="15.75" customHeight="1" x14ac:dyDescent="0.25">
      <c r="A519" s="64"/>
      <c r="B519" s="65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</row>
    <row r="520" spans="1:26" ht="15.75" customHeight="1" x14ac:dyDescent="0.25">
      <c r="A520" s="64"/>
      <c r="B520" s="65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</row>
    <row r="521" spans="1:26" ht="15.75" customHeight="1" x14ac:dyDescent="0.25">
      <c r="A521" s="64"/>
      <c r="B521" s="65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</row>
    <row r="522" spans="1:26" ht="15.75" customHeight="1" x14ac:dyDescent="0.25">
      <c r="A522" s="64"/>
      <c r="B522" s="65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</row>
    <row r="523" spans="1:26" ht="15.75" customHeight="1" x14ac:dyDescent="0.25">
      <c r="A523" s="64"/>
      <c r="B523" s="65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</row>
    <row r="524" spans="1:26" ht="15.75" customHeight="1" x14ac:dyDescent="0.25">
      <c r="A524" s="64"/>
      <c r="B524" s="65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</row>
    <row r="525" spans="1:26" ht="15.75" customHeight="1" x14ac:dyDescent="0.25">
      <c r="A525" s="64"/>
      <c r="B525" s="65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</row>
    <row r="526" spans="1:26" ht="15.75" customHeight="1" x14ac:dyDescent="0.25">
      <c r="A526" s="64"/>
      <c r="B526" s="65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</row>
    <row r="527" spans="1:26" ht="15.75" customHeight="1" x14ac:dyDescent="0.25">
      <c r="A527" s="64"/>
      <c r="B527" s="65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</row>
    <row r="528" spans="1:26" ht="15.75" customHeight="1" x14ac:dyDescent="0.25">
      <c r="A528" s="64"/>
      <c r="B528" s="65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</row>
    <row r="529" spans="1:26" ht="15.75" customHeight="1" x14ac:dyDescent="0.25">
      <c r="A529" s="64"/>
      <c r="B529" s="65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</row>
    <row r="530" spans="1:26" ht="15.75" customHeight="1" x14ac:dyDescent="0.25">
      <c r="A530" s="64"/>
      <c r="B530" s="65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</row>
    <row r="531" spans="1:26" ht="15.75" customHeight="1" x14ac:dyDescent="0.25">
      <c r="A531" s="64"/>
      <c r="B531" s="65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</row>
    <row r="532" spans="1:26" ht="15.75" customHeight="1" x14ac:dyDescent="0.25">
      <c r="A532" s="64"/>
      <c r="B532" s="65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</row>
    <row r="533" spans="1:26" ht="15.75" customHeight="1" x14ac:dyDescent="0.25">
      <c r="A533" s="64"/>
      <c r="B533" s="65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</row>
    <row r="534" spans="1:26" ht="15.75" customHeight="1" x14ac:dyDescent="0.25">
      <c r="A534" s="64"/>
      <c r="B534" s="65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</row>
    <row r="535" spans="1:26" ht="15.75" customHeight="1" x14ac:dyDescent="0.25">
      <c r="A535" s="64"/>
      <c r="B535" s="65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</row>
    <row r="536" spans="1:26" ht="15.75" customHeight="1" x14ac:dyDescent="0.25">
      <c r="A536" s="64"/>
      <c r="B536" s="65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</row>
    <row r="537" spans="1:26" ht="15.75" customHeight="1" x14ac:dyDescent="0.25">
      <c r="A537" s="64"/>
      <c r="B537" s="65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</row>
    <row r="538" spans="1:26" ht="15.75" customHeight="1" x14ac:dyDescent="0.25">
      <c r="A538" s="64"/>
      <c r="B538" s="65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</row>
    <row r="539" spans="1:26" ht="15.75" customHeight="1" x14ac:dyDescent="0.25">
      <c r="A539" s="64"/>
      <c r="B539" s="65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</row>
    <row r="540" spans="1:26" ht="15.75" customHeight="1" x14ac:dyDescent="0.25">
      <c r="A540" s="64"/>
      <c r="B540" s="65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</row>
    <row r="541" spans="1:26" ht="15.75" customHeight="1" x14ac:dyDescent="0.25">
      <c r="A541" s="64"/>
      <c r="B541" s="65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</row>
    <row r="542" spans="1:26" ht="15.75" customHeight="1" x14ac:dyDescent="0.25">
      <c r="A542" s="64"/>
      <c r="B542" s="65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</row>
    <row r="543" spans="1:26" ht="15.75" customHeight="1" x14ac:dyDescent="0.25">
      <c r="A543" s="64"/>
      <c r="B543" s="65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</row>
    <row r="544" spans="1:26" ht="15.75" customHeight="1" x14ac:dyDescent="0.25">
      <c r="A544" s="64"/>
      <c r="B544" s="65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</row>
    <row r="545" spans="1:26" ht="15.75" customHeight="1" x14ac:dyDescent="0.25">
      <c r="A545" s="64"/>
      <c r="B545" s="65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</row>
    <row r="546" spans="1:26" ht="15.75" customHeight="1" x14ac:dyDescent="0.25">
      <c r="A546" s="64"/>
      <c r="B546" s="65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</row>
    <row r="547" spans="1:26" ht="15.75" customHeight="1" x14ac:dyDescent="0.25">
      <c r="A547" s="64"/>
      <c r="B547" s="65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</row>
    <row r="548" spans="1:26" ht="15.75" customHeight="1" x14ac:dyDescent="0.25">
      <c r="A548" s="64"/>
      <c r="B548" s="65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</row>
    <row r="549" spans="1:26" ht="15.75" customHeight="1" x14ac:dyDescent="0.25">
      <c r="A549" s="64"/>
      <c r="B549" s="65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</row>
    <row r="550" spans="1:26" ht="15.75" customHeight="1" x14ac:dyDescent="0.25">
      <c r="A550" s="64"/>
      <c r="B550" s="65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</row>
    <row r="551" spans="1:26" ht="15.75" customHeight="1" x14ac:dyDescent="0.25">
      <c r="A551" s="64"/>
      <c r="B551" s="65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</row>
    <row r="552" spans="1:26" ht="15.75" customHeight="1" x14ac:dyDescent="0.25">
      <c r="A552" s="64"/>
      <c r="B552" s="65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</row>
    <row r="553" spans="1:26" ht="15.75" customHeight="1" x14ac:dyDescent="0.25">
      <c r="A553" s="64"/>
      <c r="B553" s="65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</row>
    <row r="554" spans="1:26" ht="15.75" customHeight="1" x14ac:dyDescent="0.25">
      <c r="A554" s="64"/>
      <c r="B554" s="65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</row>
    <row r="555" spans="1:26" ht="15.75" customHeight="1" x14ac:dyDescent="0.25">
      <c r="A555" s="64"/>
      <c r="B555" s="65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</row>
    <row r="556" spans="1:26" ht="15.75" customHeight="1" x14ac:dyDescent="0.25">
      <c r="A556" s="64"/>
      <c r="B556" s="65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</row>
    <row r="557" spans="1:26" ht="15.75" customHeight="1" x14ac:dyDescent="0.25">
      <c r="A557" s="64"/>
      <c r="B557" s="65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</row>
    <row r="558" spans="1:26" ht="15.75" customHeight="1" x14ac:dyDescent="0.25">
      <c r="A558" s="64"/>
      <c r="B558" s="65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</row>
    <row r="559" spans="1:26" ht="15.75" customHeight="1" x14ac:dyDescent="0.25">
      <c r="A559" s="64"/>
      <c r="B559" s="65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</row>
    <row r="560" spans="1:26" ht="15.75" customHeight="1" x14ac:dyDescent="0.25">
      <c r="A560" s="64"/>
      <c r="B560" s="65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</row>
    <row r="561" spans="1:26" ht="15.75" customHeight="1" x14ac:dyDescent="0.25">
      <c r="A561" s="64"/>
      <c r="B561" s="65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</row>
    <row r="562" spans="1:26" ht="15.75" customHeight="1" x14ac:dyDescent="0.25">
      <c r="A562" s="64"/>
      <c r="B562" s="65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</row>
    <row r="563" spans="1:26" ht="15.75" customHeight="1" x14ac:dyDescent="0.25">
      <c r="A563" s="64"/>
      <c r="B563" s="65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</row>
    <row r="564" spans="1:26" ht="15.75" customHeight="1" x14ac:dyDescent="0.25">
      <c r="A564" s="64"/>
      <c r="B564" s="65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</row>
    <row r="565" spans="1:26" ht="15.75" customHeight="1" x14ac:dyDescent="0.25">
      <c r="A565" s="64"/>
      <c r="B565" s="65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</row>
    <row r="566" spans="1:26" ht="15.75" customHeight="1" x14ac:dyDescent="0.25">
      <c r="A566" s="64"/>
      <c r="B566" s="65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</row>
    <row r="567" spans="1:26" ht="15.75" customHeight="1" x14ac:dyDescent="0.25">
      <c r="A567" s="64"/>
      <c r="B567" s="65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</row>
    <row r="568" spans="1:26" ht="15.75" customHeight="1" x14ac:dyDescent="0.25">
      <c r="A568" s="64"/>
      <c r="B568" s="65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</row>
    <row r="569" spans="1:26" ht="15.75" customHeight="1" x14ac:dyDescent="0.25">
      <c r="A569" s="64"/>
      <c r="B569" s="65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</row>
    <row r="570" spans="1:26" ht="15.75" customHeight="1" x14ac:dyDescent="0.25">
      <c r="A570" s="64"/>
      <c r="B570" s="65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</row>
    <row r="571" spans="1:26" ht="15.75" customHeight="1" x14ac:dyDescent="0.25">
      <c r="A571" s="64"/>
      <c r="B571" s="65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</row>
    <row r="572" spans="1:26" ht="15.75" customHeight="1" x14ac:dyDescent="0.25">
      <c r="A572" s="64"/>
      <c r="B572" s="65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</row>
    <row r="573" spans="1:26" ht="15.75" customHeight="1" x14ac:dyDescent="0.25">
      <c r="A573" s="64"/>
      <c r="B573" s="65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</row>
    <row r="574" spans="1:26" ht="15.75" customHeight="1" x14ac:dyDescent="0.25">
      <c r="A574" s="64"/>
      <c r="B574" s="65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</row>
    <row r="575" spans="1:26" ht="15.75" customHeight="1" x14ac:dyDescent="0.25">
      <c r="A575" s="64"/>
      <c r="B575" s="65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</row>
    <row r="576" spans="1:26" ht="15.75" customHeight="1" x14ac:dyDescent="0.25">
      <c r="A576" s="64"/>
      <c r="B576" s="65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</row>
    <row r="577" spans="1:26" ht="15.75" customHeight="1" x14ac:dyDescent="0.25">
      <c r="A577" s="64"/>
      <c r="B577" s="65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</row>
    <row r="578" spans="1:26" ht="15.75" customHeight="1" x14ac:dyDescent="0.25">
      <c r="A578" s="64"/>
      <c r="B578" s="65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</row>
    <row r="579" spans="1:26" ht="15.75" customHeight="1" x14ac:dyDescent="0.25">
      <c r="A579" s="64"/>
      <c r="B579" s="65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</row>
    <row r="580" spans="1:26" ht="15.75" customHeight="1" x14ac:dyDescent="0.25">
      <c r="A580" s="64"/>
      <c r="B580" s="65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</row>
    <row r="581" spans="1:26" ht="15.75" customHeight="1" x14ac:dyDescent="0.25">
      <c r="A581" s="64"/>
      <c r="B581" s="65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</row>
    <row r="582" spans="1:26" ht="15.75" customHeight="1" x14ac:dyDescent="0.25">
      <c r="A582" s="64"/>
      <c r="B582" s="65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</row>
    <row r="583" spans="1:26" ht="15.75" customHeight="1" x14ac:dyDescent="0.25">
      <c r="A583" s="64"/>
      <c r="B583" s="65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</row>
    <row r="584" spans="1:26" ht="15.75" customHeight="1" x14ac:dyDescent="0.25">
      <c r="A584" s="64"/>
      <c r="B584" s="65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</row>
    <row r="585" spans="1:26" ht="15.75" customHeight="1" x14ac:dyDescent="0.25">
      <c r="A585" s="64"/>
      <c r="B585" s="65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</row>
    <row r="586" spans="1:26" ht="15.75" customHeight="1" x14ac:dyDescent="0.25">
      <c r="A586" s="64"/>
      <c r="B586" s="65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</row>
    <row r="587" spans="1:26" ht="15.75" customHeight="1" x14ac:dyDescent="0.25">
      <c r="A587" s="64"/>
      <c r="B587" s="65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</row>
    <row r="588" spans="1:26" ht="15.75" customHeight="1" x14ac:dyDescent="0.25">
      <c r="A588" s="64"/>
      <c r="B588" s="65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</row>
    <row r="589" spans="1:26" ht="15.75" customHeight="1" x14ac:dyDescent="0.25">
      <c r="A589" s="64"/>
      <c r="B589" s="65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</row>
    <row r="590" spans="1:26" ht="15.75" customHeight="1" x14ac:dyDescent="0.25">
      <c r="A590" s="64"/>
      <c r="B590" s="65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</row>
    <row r="591" spans="1:26" ht="15.75" customHeight="1" x14ac:dyDescent="0.25">
      <c r="A591" s="64"/>
      <c r="B591" s="65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</row>
    <row r="592" spans="1:26" ht="15.75" customHeight="1" x14ac:dyDescent="0.25">
      <c r="A592" s="64"/>
      <c r="B592" s="65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</row>
    <row r="593" spans="1:26" ht="15.75" customHeight="1" x14ac:dyDescent="0.25">
      <c r="A593" s="64"/>
      <c r="B593" s="65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</row>
    <row r="594" spans="1:26" ht="15.75" customHeight="1" x14ac:dyDescent="0.25">
      <c r="A594" s="64"/>
      <c r="B594" s="65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</row>
    <row r="595" spans="1:26" ht="15.75" customHeight="1" x14ac:dyDescent="0.25">
      <c r="A595" s="64"/>
      <c r="B595" s="65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</row>
    <row r="596" spans="1:26" ht="15.75" customHeight="1" x14ac:dyDescent="0.25">
      <c r="A596" s="64"/>
      <c r="B596" s="65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</row>
    <row r="597" spans="1:26" ht="15.75" customHeight="1" x14ac:dyDescent="0.25">
      <c r="A597" s="64"/>
      <c r="B597" s="65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</row>
    <row r="598" spans="1:26" ht="15.75" customHeight="1" x14ac:dyDescent="0.25">
      <c r="A598" s="64"/>
      <c r="B598" s="65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</row>
    <row r="599" spans="1:26" ht="15.75" customHeight="1" x14ac:dyDescent="0.25">
      <c r="A599" s="64"/>
      <c r="B599" s="65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</row>
    <row r="600" spans="1:26" ht="15.75" customHeight="1" x14ac:dyDescent="0.25">
      <c r="A600" s="64"/>
      <c r="B600" s="65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</row>
    <row r="601" spans="1:26" ht="15.75" customHeight="1" x14ac:dyDescent="0.25">
      <c r="A601" s="64"/>
      <c r="B601" s="65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</row>
    <row r="602" spans="1:26" ht="15.75" customHeight="1" x14ac:dyDescent="0.25">
      <c r="A602" s="64"/>
      <c r="B602" s="65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</row>
    <row r="603" spans="1:26" ht="15.75" customHeight="1" x14ac:dyDescent="0.25">
      <c r="A603" s="64"/>
      <c r="B603" s="65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</row>
    <row r="604" spans="1:26" ht="15.75" customHeight="1" x14ac:dyDescent="0.25">
      <c r="A604" s="64"/>
      <c r="B604" s="65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</row>
    <row r="605" spans="1:26" ht="15.75" customHeight="1" x14ac:dyDescent="0.25">
      <c r="A605" s="64"/>
      <c r="B605" s="65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</row>
    <row r="606" spans="1:26" ht="15.75" customHeight="1" x14ac:dyDescent="0.25">
      <c r="A606" s="64"/>
      <c r="B606" s="65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</row>
    <row r="607" spans="1:26" ht="15.75" customHeight="1" x14ac:dyDescent="0.25">
      <c r="A607" s="64"/>
      <c r="B607" s="65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</row>
    <row r="608" spans="1:26" ht="15.75" customHeight="1" x14ac:dyDescent="0.25">
      <c r="A608" s="64"/>
      <c r="B608" s="65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</row>
    <row r="609" spans="1:26" ht="15.75" customHeight="1" x14ac:dyDescent="0.25">
      <c r="A609" s="64"/>
      <c r="B609" s="65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</row>
    <row r="610" spans="1:26" ht="15.75" customHeight="1" x14ac:dyDescent="0.25">
      <c r="A610" s="64"/>
      <c r="B610" s="65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</row>
    <row r="611" spans="1:26" ht="15.75" customHeight="1" x14ac:dyDescent="0.25">
      <c r="A611" s="64"/>
      <c r="B611" s="65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</row>
    <row r="612" spans="1:26" ht="15.75" customHeight="1" x14ac:dyDescent="0.25">
      <c r="A612" s="64"/>
      <c r="B612" s="65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</row>
    <row r="613" spans="1:26" ht="15.75" customHeight="1" x14ac:dyDescent="0.25">
      <c r="A613" s="64"/>
      <c r="B613" s="65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</row>
    <row r="614" spans="1:26" ht="15.75" customHeight="1" x14ac:dyDescent="0.25">
      <c r="A614" s="64"/>
      <c r="B614" s="65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</row>
    <row r="615" spans="1:26" ht="15.75" customHeight="1" x14ac:dyDescent="0.25">
      <c r="A615" s="64"/>
      <c r="B615" s="65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</row>
    <row r="616" spans="1:26" ht="15.75" customHeight="1" x14ac:dyDescent="0.25">
      <c r="A616" s="64"/>
      <c r="B616" s="65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</row>
    <row r="617" spans="1:26" ht="15.75" customHeight="1" x14ac:dyDescent="0.25">
      <c r="A617" s="64"/>
      <c r="B617" s="65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</row>
    <row r="618" spans="1:26" ht="15.75" customHeight="1" x14ac:dyDescent="0.25">
      <c r="A618" s="64"/>
      <c r="B618" s="65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</row>
    <row r="619" spans="1:26" ht="15.75" customHeight="1" x14ac:dyDescent="0.25">
      <c r="A619" s="64"/>
      <c r="B619" s="65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</row>
    <row r="620" spans="1:26" ht="15.75" customHeight="1" x14ac:dyDescent="0.25">
      <c r="A620" s="64"/>
      <c r="B620" s="65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</row>
    <row r="621" spans="1:26" ht="15.75" customHeight="1" x14ac:dyDescent="0.25">
      <c r="A621" s="64"/>
      <c r="B621" s="65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</row>
    <row r="622" spans="1:26" ht="15.75" customHeight="1" x14ac:dyDescent="0.25">
      <c r="A622" s="64"/>
      <c r="B622" s="65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</row>
    <row r="623" spans="1:26" ht="15.75" customHeight="1" x14ac:dyDescent="0.25">
      <c r="A623" s="64"/>
      <c r="B623" s="65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</row>
    <row r="624" spans="1:26" ht="15.75" customHeight="1" x14ac:dyDescent="0.25">
      <c r="A624" s="64"/>
      <c r="B624" s="65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</row>
    <row r="625" spans="1:26" ht="15.75" customHeight="1" x14ac:dyDescent="0.25">
      <c r="A625" s="64"/>
      <c r="B625" s="65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</row>
    <row r="626" spans="1:26" ht="15.75" customHeight="1" x14ac:dyDescent="0.25">
      <c r="A626" s="64"/>
      <c r="B626" s="65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</row>
    <row r="627" spans="1:26" ht="15.75" customHeight="1" x14ac:dyDescent="0.25">
      <c r="A627" s="64"/>
      <c r="B627" s="65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</row>
    <row r="628" spans="1:26" ht="15.75" customHeight="1" x14ac:dyDescent="0.25">
      <c r="A628" s="64"/>
      <c r="B628" s="65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</row>
    <row r="629" spans="1:26" ht="15.75" customHeight="1" x14ac:dyDescent="0.25">
      <c r="A629" s="64"/>
      <c r="B629" s="65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</row>
    <row r="630" spans="1:26" ht="15.75" customHeight="1" x14ac:dyDescent="0.25">
      <c r="A630" s="64"/>
      <c r="B630" s="65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</row>
    <row r="631" spans="1:26" ht="15.75" customHeight="1" x14ac:dyDescent="0.25">
      <c r="A631" s="64"/>
      <c r="B631" s="65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</row>
    <row r="632" spans="1:26" ht="15.75" customHeight="1" x14ac:dyDescent="0.25">
      <c r="A632" s="64"/>
      <c r="B632" s="65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</row>
    <row r="633" spans="1:26" ht="15.75" customHeight="1" x14ac:dyDescent="0.25">
      <c r="A633" s="64"/>
      <c r="B633" s="65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</row>
    <row r="634" spans="1:26" ht="15.75" customHeight="1" x14ac:dyDescent="0.25">
      <c r="A634" s="64"/>
      <c r="B634" s="65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</row>
    <row r="635" spans="1:26" ht="15.75" customHeight="1" x14ac:dyDescent="0.25">
      <c r="A635" s="64"/>
      <c r="B635" s="65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</row>
    <row r="636" spans="1:26" ht="15.75" customHeight="1" x14ac:dyDescent="0.25">
      <c r="A636" s="64"/>
      <c r="B636" s="65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</row>
    <row r="637" spans="1:26" ht="15.75" customHeight="1" x14ac:dyDescent="0.25">
      <c r="A637" s="64"/>
      <c r="B637" s="65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</row>
    <row r="638" spans="1:26" ht="15.75" customHeight="1" x14ac:dyDescent="0.25">
      <c r="A638" s="64"/>
      <c r="B638" s="65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</row>
    <row r="639" spans="1:26" ht="15.75" customHeight="1" x14ac:dyDescent="0.25">
      <c r="A639" s="64"/>
      <c r="B639" s="65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</row>
    <row r="640" spans="1:26" ht="15.75" customHeight="1" x14ac:dyDescent="0.25">
      <c r="A640" s="64"/>
      <c r="B640" s="65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</row>
    <row r="641" spans="1:26" ht="15.75" customHeight="1" x14ac:dyDescent="0.25">
      <c r="A641" s="64"/>
      <c r="B641" s="65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</row>
    <row r="642" spans="1:26" ht="15.75" customHeight="1" x14ac:dyDescent="0.25">
      <c r="A642" s="64"/>
      <c r="B642" s="65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</row>
    <row r="643" spans="1:26" ht="15.75" customHeight="1" x14ac:dyDescent="0.25">
      <c r="A643" s="64"/>
      <c r="B643" s="65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</row>
    <row r="644" spans="1:26" ht="15.75" customHeight="1" x14ac:dyDescent="0.25">
      <c r="A644" s="64"/>
      <c r="B644" s="65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</row>
    <row r="645" spans="1:26" ht="15.75" customHeight="1" x14ac:dyDescent="0.25">
      <c r="A645" s="64"/>
      <c r="B645" s="65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</row>
    <row r="646" spans="1:26" ht="15.75" customHeight="1" x14ac:dyDescent="0.25">
      <c r="A646" s="64"/>
      <c r="B646" s="65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</row>
    <row r="647" spans="1:26" ht="15.75" customHeight="1" x14ac:dyDescent="0.25">
      <c r="A647" s="64"/>
      <c r="B647" s="65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</row>
    <row r="648" spans="1:26" ht="15.75" customHeight="1" x14ac:dyDescent="0.25">
      <c r="A648" s="64"/>
      <c r="B648" s="65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</row>
    <row r="649" spans="1:26" ht="15.75" customHeight="1" x14ac:dyDescent="0.25">
      <c r="A649" s="64"/>
      <c r="B649" s="65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</row>
    <row r="650" spans="1:26" ht="15.75" customHeight="1" x14ac:dyDescent="0.25">
      <c r="A650" s="64"/>
      <c r="B650" s="65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</row>
    <row r="651" spans="1:26" ht="15.75" customHeight="1" x14ac:dyDescent="0.25">
      <c r="A651" s="64"/>
      <c r="B651" s="65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</row>
    <row r="652" spans="1:26" ht="15.75" customHeight="1" x14ac:dyDescent="0.25">
      <c r="A652" s="64"/>
      <c r="B652" s="65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</row>
    <row r="653" spans="1:26" ht="15.75" customHeight="1" x14ac:dyDescent="0.25">
      <c r="A653" s="64"/>
      <c r="B653" s="65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</row>
    <row r="654" spans="1:26" ht="15.75" customHeight="1" x14ac:dyDescent="0.25">
      <c r="A654" s="64"/>
      <c r="B654" s="65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</row>
    <row r="655" spans="1:26" ht="15.75" customHeight="1" x14ac:dyDescent="0.25">
      <c r="A655" s="64"/>
      <c r="B655" s="65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</row>
    <row r="656" spans="1:26" ht="15.75" customHeight="1" x14ac:dyDescent="0.25">
      <c r="A656" s="64"/>
      <c r="B656" s="65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</row>
    <row r="657" spans="1:26" ht="15.75" customHeight="1" x14ac:dyDescent="0.25">
      <c r="A657" s="64"/>
      <c r="B657" s="65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</row>
    <row r="658" spans="1:26" ht="15.75" customHeight="1" x14ac:dyDescent="0.25">
      <c r="A658" s="64"/>
      <c r="B658" s="65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</row>
    <row r="659" spans="1:26" ht="15.75" customHeight="1" x14ac:dyDescent="0.25">
      <c r="A659" s="64"/>
      <c r="B659" s="65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</row>
    <row r="660" spans="1:26" ht="15.75" customHeight="1" x14ac:dyDescent="0.25">
      <c r="A660" s="64"/>
      <c r="B660" s="65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</row>
    <row r="661" spans="1:26" ht="15.75" customHeight="1" x14ac:dyDescent="0.25">
      <c r="A661" s="64"/>
      <c r="B661" s="65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</row>
    <row r="662" spans="1:26" ht="15.75" customHeight="1" x14ac:dyDescent="0.25">
      <c r="A662" s="64"/>
      <c r="B662" s="65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</row>
    <row r="663" spans="1:26" ht="15.75" customHeight="1" x14ac:dyDescent="0.25">
      <c r="A663" s="64"/>
      <c r="B663" s="65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</row>
    <row r="664" spans="1:26" ht="15.75" customHeight="1" x14ac:dyDescent="0.25">
      <c r="A664" s="64"/>
      <c r="B664" s="65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</row>
    <row r="665" spans="1:26" ht="15.75" customHeight="1" x14ac:dyDescent="0.25">
      <c r="A665" s="64"/>
      <c r="B665" s="65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</row>
    <row r="666" spans="1:26" ht="15.75" customHeight="1" x14ac:dyDescent="0.25">
      <c r="A666" s="64"/>
      <c r="B666" s="65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</row>
    <row r="667" spans="1:26" ht="15.75" customHeight="1" x14ac:dyDescent="0.25">
      <c r="A667" s="64"/>
      <c r="B667" s="65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</row>
    <row r="668" spans="1:26" ht="15.75" customHeight="1" x14ac:dyDescent="0.25">
      <c r="A668" s="64"/>
      <c r="B668" s="65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</row>
    <row r="669" spans="1:26" ht="15.75" customHeight="1" x14ac:dyDescent="0.25">
      <c r="A669" s="64"/>
      <c r="B669" s="65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</row>
    <row r="670" spans="1:26" ht="15.75" customHeight="1" x14ac:dyDescent="0.25">
      <c r="A670" s="64"/>
      <c r="B670" s="65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</row>
    <row r="671" spans="1:26" ht="15.75" customHeight="1" x14ac:dyDescent="0.25">
      <c r="A671" s="64"/>
      <c r="B671" s="65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</row>
    <row r="672" spans="1:26" ht="15.75" customHeight="1" x14ac:dyDescent="0.25">
      <c r="A672" s="64"/>
      <c r="B672" s="65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</row>
    <row r="673" spans="1:26" ht="15.75" customHeight="1" x14ac:dyDescent="0.25">
      <c r="A673" s="64"/>
      <c r="B673" s="65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</row>
    <row r="674" spans="1:26" ht="15.75" customHeight="1" x14ac:dyDescent="0.25">
      <c r="A674" s="64"/>
      <c r="B674" s="65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</row>
    <row r="675" spans="1:26" ht="15.75" customHeight="1" x14ac:dyDescent="0.25">
      <c r="A675" s="64"/>
      <c r="B675" s="65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</row>
    <row r="676" spans="1:26" ht="15.75" customHeight="1" x14ac:dyDescent="0.25">
      <c r="A676" s="64"/>
      <c r="B676" s="65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</row>
    <row r="677" spans="1:26" ht="15.75" customHeight="1" x14ac:dyDescent="0.25">
      <c r="A677" s="64"/>
      <c r="B677" s="65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</row>
    <row r="678" spans="1:26" ht="15.75" customHeight="1" x14ac:dyDescent="0.25">
      <c r="A678" s="64"/>
      <c r="B678" s="65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</row>
    <row r="679" spans="1:26" ht="15.75" customHeight="1" x14ac:dyDescent="0.25">
      <c r="A679" s="64"/>
      <c r="B679" s="65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</row>
    <row r="680" spans="1:26" ht="15.75" customHeight="1" x14ac:dyDescent="0.25">
      <c r="A680" s="64"/>
      <c r="B680" s="65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</row>
    <row r="681" spans="1:26" ht="15.75" customHeight="1" x14ac:dyDescent="0.25">
      <c r="A681" s="64"/>
      <c r="B681" s="65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</row>
    <row r="682" spans="1:26" ht="15.75" customHeight="1" x14ac:dyDescent="0.25">
      <c r="A682" s="64"/>
      <c r="B682" s="65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</row>
    <row r="683" spans="1:26" ht="15.75" customHeight="1" x14ac:dyDescent="0.25">
      <c r="A683" s="64"/>
      <c r="B683" s="65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</row>
    <row r="684" spans="1:26" ht="15.75" customHeight="1" x14ac:dyDescent="0.25">
      <c r="A684" s="64"/>
      <c r="B684" s="65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</row>
    <row r="685" spans="1:26" ht="15.75" customHeight="1" x14ac:dyDescent="0.25">
      <c r="A685" s="64"/>
      <c r="B685" s="65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</row>
    <row r="686" spans="1:26" ht="15.75" customHeight="1" x14ac:dyDescent="0.2"/>
    <row r="687" spans="1:26" ht="15.75" customHeight="1" x14ac:dyDescent="0.2"/>
    <row r="688" spans="1:26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41">
    <mergeCell ref="C241:C245"/>
    <mergeCell ref="D241:D245"/>
    <mergeCell ref="C246:C250"/>
    <mergeCell ref="D246:D250"/>
    <mergeCell ref="C251:C255"/>
    <mergeCell ref="D251:D255"/>
    <mergeCell ref="D256:D260"/>
    <mergeCell ref="A36:A65"/>
    <mergeCell ref="B36:B65"/>
    <mergeCell ref="C36:C40"/>
    <mergeCell ref="D36:D40"/>
    <mergeCell ref="D41:D45"/>
    <mergeCell ref="C91:C95"/>
    <mergeCell ref="C96:C100"/>
    <mergeCell ref="C116:C120"/>
    <mergeCell ref="D116:D120"/>
    <mergeCell ref="C61:C65"/>
    <mergeCell ref="D61:D65"/>
    <mergeCell ref="C66:C70"/>
    <mergeCell ref="D66:D70"/>
    <mergeCell ref="C71:C75"/>
    <mergeCell ref="D71:D75"/>
    <mergeCell ref="D76:D80"/>
    <mergeCell ref="D81:D85"/>
    <mergeCell ref="C21:C25"/>
    <mergeCell ref="D21:D25"/>
    <mergeCell ref="C41:C45"/>
    <mergeCell ref="C46:C50"/>
    <mergeCell ref="D46:D50"/>
    <mergeCell ref="C51:C55"/>
    <mergeCell ref="D51:D55"/>
    <mergeCell ref="C56:C60"/>
    <mergeCell ref="D56:D60"/>
    <mergeCell ref="C31:C35"/>
    <mergeCell ref="D31:D35"/>
    <mergeCell ref="A2:B2"/>
    <mergeCell ref="A3:A5"/>
    <mergeCell ref="B3:B5"/>
    <mergeCell ref="C3:C5"/>
    <mergeCell ref="G3:T3"/>
    <mergeCell ref="C11:C15"/>
    <mergeCell ref="C16:C20"/>
    <mergeCell ref="C26:C30"/>
    <mergeCell ref="D26:D30"/>
    <mergeCell ref="E3:E5"/>
    <mergeCell ref="F3:F5"/>
    <mergeCell ref="A6:A35"/>
    <mergeCell ref="B6:B35"/>
    <mergeCell ref="C6:C10"/>
    <mergeCell ref="D6:D10"/>
    <mergeCell ref="D11:D15"/>
    <mergeCell ref="G4:H4"/>
    <mergeCell ref="I4:J4"/>
    <mergeCell ref="K4:L4"/>
    <mergeCell ref="M4:N4"/>
    <mergeCell ref="O4:P4"/>
    <mergeCell ref="Q4:R4"/>
    <mergeCell ref="S4:T4"/>
    <mergeCell ref="D16:D20"/>
    <mergeCell ref="C1:P1"/>
    <mergeCell ref="S1:T1"/>
    <mergeCell ref="D366:D370"/>
    <mergeCell ref="D371:D375"/>
    <mergeCell ref="D376:D380"/>
    <mergeCell ref="D381:D385"/>
    <mergeCell ref="D386:D390"/>
    <mergeCell ref="D391:D395"/>
    <mergeCell ref="D396:D400"/>
    <mergeCell ref="C286:C290"/>
    <mergeCell ref="C291:C295"/>
    <mergeCell ref="C296:C300"/>
    <mergeCell ref="C301:C305"/>
    <mergeCell ref="C306:C310"/>
    <mergeCell ref="C391:C395"/>
    <mergeCell ref="C396:C400"/>
    <mergeCell ref="C226:C230"/>
    <mergeCell ref="C231:C235"/>
    <mergeCell ref="D231:D235"/>
    <mergeCell ref="C236:C240"/>
    <mergeCell ref="D236:D240"/>
    <mergeCell ref="C151:C155"/>
    <mergeCell ref="C156:C160"/>
    <mergeCell ref="C161:C165"/>
    <mergeCell ref="D401:D405"/>
    <mergeCell ref="D3:D5"/>
    <mergeCell ref="D121:D125"/>
    <mergeCell ref="D126:D130"/>
    <mergeCell ref="D131:D135"/>
    <mergeCell ref="D136:D140"/>
    <mergeCell ref="D176:D180"/>
    <mergeCell ref="D181:D185"/>
    <mergeCell ref="D141:D145"/>
    <mergeCell ref="D146:D150"/>
    <mergeCell ref="D151:D155"/>
    <mergeCell ref="D156:D160"/>
    <mergeCell ref="D161:D165"/>
    <mergeCell ref="D166:D170"/>
    <mergeCell ref="D171:D175"/>
    <mergeCell ref="D196:D200"/>
    <mergeCell ref="D201:D205"/>
    <mergeCell ref="D331:D335"/>
    <mergeCell ref="D326:D330"/>
    <mergeCell ref="D281:D285"/>
    <mergeCell ref="D286:D290"/>
    <mergeCell ref="D291:D295"/>
    <mergeCell ref="D296:D300"/>
    <mergeCell ref="D226:D230"/>
    <mergeCell ref="B246:B275"/>
    <mergeCell ref="A276:A305"/>
    <mergeCell ref="B276:B305"/>
    <mergeCell ref="A306:A335"/>
    <mergeCell ref="B306:B335"/>
    <mergeCell ref="A336:A365"/>
    <mergeCell ref="B336:B365"/>
    <mergeCell ref="D336:D340"/>
    <mergeCell ref="D341:D345"/>
    <mergeCell ref="D346:D350"/>
    <mergeCell ref="D351:D355"/>
    <mergeCell ref="D356:D360"/>
    <mergeCell ref="D361:D365"/>
    <mergeCell ref="C256:C260"/>
    <mergeCell ref="C261:C265"/>
    <mergeCell ref="C311:C315"/>
    <mergeCell ref="C316:C320"/>
    <mergeCell ref="C321:C325"/>
    <mergeCell ref="C326:C330"/>
    <mergeCell ref="D301:D305"/>
    <mergeCell ref="D306:D310"/>
    <mergeCell ref="D311:D315"/>
    <mergeCell ref="D316:D320"/>
    <mergeCell ref="D321:D325"/>
    <mergeCell ref="D476:D480"/>
    <mergeCell ref="D481:D485"/>
    <mergeCell ref="D441:D445"/>
    <mergeCell ref="D446:D450"/>
    <mergeCell ref="D451:D455"/>
    <mergeCell ref="D456:D460"/>
    <mergeCell ref="D461:D465"/>
    <mergeCell ref="D466:D470"/>
    <mergeCell ref="D471:D475"/>
    <mergeCell ref="C431:C435"/>
    <mergeCell ref="C436:C440"/>
    <mergeCell ref="C441:C445"/>
    <mergeCell ref="C446:C450"/>
    <mergeCell ref="D406:D410"/>
    <mergeCell ref="D411:D415"/>
    <mergeCell ref="D416:D420"/>
    <mergeCell ref="D421:D425"/>
    <mergeCell ref="D426:D430"/>
    <mergeCell ref="D431:D435"/>
    <mergeCell ref="D436:D440"/>
    <mergeCell ref="C401:C405"/>
    <mergeCell ref="C406:C410"/>
    <mergeCell ref="A396:A425"/>
    <mergeCell ref="A426:A455"/>
    <mergeCell ref="B426:B455"/>
    <mergeCell ref="A456:A485"/>
    <mergeCell ref="B456:B485"/>
    <mergeCell ref="A366:A395"/>
    <mergeCell ref="B366:B395"/>
    <mergeCell ref="C376:C380"/>
    <mergeCell ref="C381:C385"/>
    <mergeCell ref="C386:C390"/>
    <mergeCell ref="B396:B425"/>
    <mergeCell ref="C421:C425"/>
    <mergeCell ref="C451:C455"/>
    <mergeCell ref="C456:C460"/>
    <mergeCell ref="C461:C465"/>
    <mergeCell ref="C466:C470"/>
    <mergeCell ref="C471:C475"/>
    <mergeCell ref="C476:C480"/>
    <mergeCell ref="C481:C485"/>
    <mergeCell ref="C411:C415"/>
    <mergeCell ref="C416:C420"/>
    <mergeCell ref="C426:C430"/>
    <mergeCell ref="A156:A185"/>
    <mergeCell ref="B156:B185"/>
    <mergeCell ref="A186:A215"/>
    <mergeCell ref="B186:B215"/>
    <mergeCell ref="B216:B245"/>
    <mergeCell ref="C276:C280"/>
    <mergeCell ref="D276:D280"/>
    <mergeCell ref="C366:C370"/>
    <mergeCell ref="C371:C375"/>
    <mergeCell ref="C331:C335"/>
    <mergeCell ref="C336:C340"/>
    <mergeCell ref="C341:C345"/>
    <mergeCell ref="C346:C350"/>
    <mergeCell ref="C351:C355"/>
    <mergeCell ref="C356:C360"/>
    <mergeCell ref="C361:C365"/>
    <mergeCell ref="A216:A245"/>
    <mergeCell ref="A246:A275"/>
    <mergeCell ref="D261:D265"/>
    <mergeCell ref="C266:C270"/>
    <mergeCell ref="D266:D270"/>
    <mergeCell ref="C271:C275"/>
    <mergeCell ref="D271:D275"/>
    <mergeCell ref="C281:C285"/>
    <mergeCell ref="A66:A95"/>
    <mergeCell ref="B66:B95"/>
    <mergeCell ref="C86:C90"/>
    <mergeCell ref="D86:D90"/>
    <mergeCell ref="D91:D95"/>
    <mergeCell ref="A96:A125"/>
    <mergeCell ref="B96:B125"/>
    <mergeCell ref="C136:C140"/>
    <mergeCell ref="C141:C145"/>
    <mergeCell ref="A126:A155"/>
    <mergeCell ref="B126:B155"/>
    <mergeCell ref="C76:C80"/>
    <mergeCell ref="C81:C85"/>
    <mergeCell ref="C121:C125"/>
    <mergeCell ref="C126:C130"/>
    <mergeCell ref="C131:C135"/>
    <mergeCell ref="D96:D100"/>
    <mergeCell ref="C101:C105"/>
    <mergeCell ref="D101:D105"/>
    <mergeCell ref="C106:C110"/>
    <mergeCell ref="D106:D110"/>
    <mergeCell ref="C111:C115"/>
    <mergeCell ref="D111:D115"/>
    <mergeCell ref="C146:C150"/>
    <mergeCell ref="D221:D225"/>
    <mergeCell ref="C221:C225"/>
    <mergeCell ref="D211:D215"/>
    <mergeCell ref="D216:D220"/>
    <mergeCell ref="C166:C170"/>
    <mergeCell ref="C211:C215"/>
    <mergeCell ref="C216:C220"/>
    <mergeCell ref="C196:C200"/>
    <mergeCell ref="C201:C205"/>
    <mergeCell ref="C206:C210"/>
    <mergeCell ref="D206:D210"/>
    <mergeCell ref="C171:C175"/>
    <mergeCell ref="C176:C180"/>
    <mergeCell ref="C181:C185"/>
    <mergeCell ref="C186:C190"/>
    <mergeCell ref="D186:D190"/>
    <mergeCell ref="C191:C195"/>
    <mergeCell ref="D191:D195"/>
  </mergeCells>
  <conditionalFormatting sqref="H6:H485 J6:J485 L6:L485 N6:N485 P6:P485">
    <cfRule type="expression" dxfId="0" priority="1" stopIfTrue="1">
      <formula>H6&gt;=50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00000"/>
  </sheetPr>
  <dimension ref="A1:Z1000"/>
  <sheetViews>
    <sheetView zoomScale="110" zoomScaleNormal="110" workbookViewId="0">
      <pane xSplit="3" ySplit="5" topLeftCell="D84" activePane="bottomRight" state="frozen"/>
      <selection pane="topRight" activeCell="D1" sqref="D1"/>
      <selection pane="bottomLeft" activeCell="A6" sqref="A6"/>
      <selection pane="bottomRight" activeCell="A87" sqref="A87:U91"/>
    </sheetView>
  </sheetViews>
  <sheetFormatPr defaultColWidth="12.5703125" defaultRowHeight="15" customHeight="1" x14ac:dyDescent="0.2"/>
  <cols>
    <col min="1" max="1" width="11.85546875" customWidth="1"/>
    <col min="2" max="2" width="7.140625" customWidth="1"/>
    <col min="3" max="3" width="9.85546875" customWidth="1"/>
    <col min="4" max="4" width="6.7109375" customWidth="1"/>
    <col min="5" max="5" width="10.28515625" customWidth="1"/>
    <col min="6" max="6" width="6.7109375" customWidth="1"/>
    <col min="7" max="7" width="8.42578125" customWidth="1"/>
    <col min="8" max="8" width="5.5703125" customWidth="1"/>
    <col min="9" max="9" width="7.28515625" customWidth="1"/>
    <col min="10" max="10" width="4.42578125" customWidth="1"/>
    <col min="11" max="11" width="7.28515625" customWidth="1"/>
    <col min="12" max="12" width="6.7109375" customWidth="1"/>
    <col min="13" max="13" width="8.42578125" customWidth="1"/>
    <col min="14" max="14" width="6.7109375" customWidth="1"/>
    <col min="15" max="15" width="8.42578125" customWidth="1"/>
    <col min="16" max="16" width="6.7109375" customWidth="1"/>
    <col min="17" max="17" width="8.42578125" customWidth="1"/>
    <col min="18" max="18" width="6.7109375" customWidth="1"/>
    <col min="19" max="19" width="8.28515625" customWidth="1"/>
    <col min="20" max="20" width="7.140625" customWidth="1"/>
    <col min="21" max="21" width="9.140625" customWidth="1"/>
    <col min="22" max="24" width="8.5703125" customWidth="1"/>
  </cols>
  <sheetData>
    <row r="1" spans="1:26" ht="21" customHeight="1" x14ac:dyDescent="0.25">
      <c r="A1" s="5" t="s">
        <v>76</v>
      </c>
      <c r="B1" s="237" t="s">
        <v>77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5"/>
      <c r="U1" s="5"/>
      <c r="V1" s="5"/>
      <c r="W1" s="5"/>
      <c r="X1" s="5"/>
    </row>
    <row r="2" spans="1:26" ht="21" customHeight="1" x14ac:dyDescent="0.25">
      <c r="A2" s="66" t="s">
        <v>78</v>
      </c>
      <c r="B2" s="5"/>
      <c r="C2" s="5"/>
      <c r="D2" s="54"/>
      <c r="E2" s="57"/>
      <c r="F2" s="54"/>
      <c r="G2" s="57"/>
      <c r="H2" s="54"/>
      <c r="I2" s="57"/>
      <c r="J2" s="54"/>
      <c r="K2" s="57"/>
      <c r="L2" s="54"/>
      <c r="M2" s="57"/>
      <c r="N2" s="54"/>
      <c r="O2" s="57"/>
      <c r="P2" s="54"/>
      <c r="Q2" s="57"/>
      <c r="R2" s="54"/>
      <c r="S2" s="54"/>
      <c r="T2" s="5"/>
      <c r="U2" s="5"/>
      <c r="V2" s="5"/>
      <c r="W2" s="5"/>
      <c r="X2" s="5"/>
    </row>
    <row r="3" spans="1:26" ht="21" customHeight="1" x14ac:dyDescent="0.2">
      <c r="A3" s="277" t="s">
        <v>79</v>
      </c>
      <c r="B3" s="277" t="s">
        <v>80</v>
      </c>
      <c r="C3" s="283" t="s">
        <v>81</v>
      </c>
      <c r="D3" s="278" t="s">
        <v>82</v>
      </c>
      <c r="E3" s="274"/>
      <c r="F3" s="274"/>
      <c r="G3" s="274"/>
      <c r="H3" s="274"/>
      <c r="I3" s="274"/>
      <c r="J3" s="274"/>
      <c r="K3" s="275"/>
      <c r="L3" s="278" t="s">
        <v>83</v>
      </c>
      <c r="M3" s="274"/>
      <c r="N3" s="274"/>
      <c r="O3" s="274"/>
      <c r="P3" s="274"/>
      <c r="Q3" s="274"/>
      <c r="R3" s="274"/>
      <c r="S3" s="279"/>
      <c r="T3" s="281" t="s">
        <v>84</v>
      </c>
      <c r="U3" s="282" t="s">
        <v>85</v>
      </c>
      <c r="V3" s="67"/>
      <c r="W3" s="67"/>
      <c r="X3" s="67"/>
      <c r="Y3" s="68"/>
      <c r="Z3" s="68"/>
    </row>
    <row r="4" spans="1:26" ht="24.75" customHeight="1" x14ac:dyDescent="0.2">
      <c r="A4" s="260"/>
      <c r="B4" s="260"/>
      <c r="C4" s="260"/>
      <c r="D4" s="278" t="s">
        <v>86</v>
      </c>
      <c r="E4" s="275"/>
      <c r="F4" s="278" t="s">
        <v>87</v>
      </c>
      <c r="G4" s="275"/>
      <c r="H4" s="280" t="s">
        <v>88</v>
      </c>
      <c r="I4" s="275"/>
      <c r="J4" s="280" t="s">
        <v>89</v>
      </c>
      <c r="K4" s="275"/>
      <c r="L4" s="278" t="s">
        <v>86</v>
      </c>
      <c r="M4" s="275"/>
      <c r="N4" s="278" t="s">
        <v>87</v>
      </c>
      <c r="O4" s="275"/>
      <c r="P4" s="280" t="s">
        <v>88</v>
      </c>
      <c r="Q4" s="275"/>
      <c r="R4" s="278" t="s">
        <v>89</v>
      </c>
      <c r="S4" s="275"/>
      <c r="T4" s="260"/>
      <c r="U4" s="260"/>
      <c r="V4" s="67"/>
      <c r="W4" s="67"/>
      <c r="X4" s="67"/>
      <c r="Y4" s="68"/>
      <c r="Z4" s="68"/>
    </row>
    <row r="5" spans="1:26" ht="21" customHeight="1" x14ac:dyDescent="0.2">
      <c r="A5" s="261"/>
      <c r="B5" s="261"/>
      <c r="C5" s="261"/>
      <c r="D5" s="139" t="s">
        <v>25</v>
      </c>
      <c r="E5" s="140" t="s">
        <v>26</v>
      </c>
      <c r="F5" s="139" t="s">
        <v>25</v>
      </c>
      <c r="G5" s="140" t="s">
        <v>26</v>
      </c>
      <c r="H5" s="139" t="s">
        <v>25</v>
      </c>
      <c r="I5" s="140" t="s">
        <v>26</v>
      </c>
      <c r="J5" s="139" t="s">
        <v>25</v>
      </c>
      <c r="K5" s="140" t="s">
        <v>26</v>
      </c>
      <c r="L5" s="139" t="s">
        <v>25</v>
      </c>
      <c r="M5" s="140" t="s">
        <v>26</v>
      </c>
      <c r="N5" s="139" t="s">
        <v>25</v>
      </c>
      <c r="O5" s="140" t="s">
        <v>26</v>
      </c>
      <c r="P5" s="139" t="s">
        <v>25</v>
      </c>
      <c r="Q5" s="140" t="s">
        <v>26</v>
      </c>
      <c r="R5" s="139" t="s">
        <v>25</v>
      </c>
      <c r="S5" s="139" t="s">
        <v>26</v>
      </c>
      <c r="T5" s="261"/>
      <c r="U5" s="261"/>
      <c r="V5" s="67"/>
      <c r="W5" s="67"/>
      <c r="X5" s="67"/>
      <c r="Y5" s="68"/>
      <c r="Z5" s="68"/>
    </row>
    <row r="6" spans="1:26" ht="21" customHeight="1" x14ac:dyDescent="0.2">
      <c r="A6" s="284" t="s">
        <v>27</v>
      </c>
      <c r="B6" s="141">
        <v>6</v>
      </c>
      <c r="C6" s="142">
        <f t="shared" ref="C6:C34" si="0">IF((D6+F6+H6+J6)&lt;&gt;(L6+N6+P6+R6),,(D6+F6+H6+J6))</f>
        <v>76</v>
      </c>
      <c r="D6" s="98">
        <v>62</v>
      </c>
      <c r="E6" s="143">
        <f t="shared" ref="E6:E85" si="1">IF($C6&lt;&gt;0,D6/$C6,)</f>
        <v>0.81578947368421051</v>
      </c>
      <c r="F6" s="98">
        <v>14</v>
      </c>
      <c r="G6" s="143">
        <f t="shared" ref="G6:G85" si="2">IF($C6&lt;&gt;0,F6/$C6,)</f>
        <v>0.18421052631578946</v>
      </c>
      <c r="H6" s="98">
        <v>0</v>
      </c>
      <c r="I6" s="143">
        <f t="shared" ref="I6:I27" si="3">IF($C6&lt;&gt;0,H6/$C6,)</f>
        <v>0</v>
      </c>
      <c r="J6" s="98">
        <v>0</v>
      </c>
      <c r="K6" s="143">
        <f t="shared" ref="K6:K85" si="4">IF($C6&lt;&gt;0,J6/$C6,)</f>
        <v>0</v>
      </c>
      <c r="L6" s="98">
        <v>29</v>
      </c>
      <c r="M6" s="143">
        <f t="shared" ref="M6:M85" si="5">IF($C6&lt;&gt;0,L6/$C6,)</f>
        <v>0.38157894736842107</v>
      </c>
      <c r="N6" s="98">
        <v>32</v>
      </c>
      <c r="O6" s="143">
        <f t="shared" ref="O6:O85" si="6">IF($C6&lt;&gt;0,N6/$C6,)</f>
        <v>0.42105263157894735</v>
      </c>
      <c r="P6" s="98">
        <v>13</v>
      </c>
      <c r="Q6" s="143">
        <f t="shared" ref="Q6:Q85" si="7">IF($C6&lt;&gt;0,P6/$C6,)</f>
        <v>0.17105263157894737</v>
      </c>
      <c r="R6" s="98">
        <v>2</v>
      </c>
      <c r="S6" s="143">
        <f t="shared" ref="S6:S85" si="8">IF($C6&lt;&gt;0,R6/$C6,)</f>
        <v>2.6315789473684209E-2</v>
      </c>
      <c r="T6" s="138" t="str">
        <f t="shared" ref="T6:T85" si="9">IF((D6+F6+H6+J6)&lt;&gt;(L6+N6+P6+R6),"Sai: Số HL &lt;&gt; Số HK","đúng")</f>
        <v>đúng</v>
      </c>
      <c r="U6" s="138" t="str">
        <f>IF(C6='BO HOC'!I8,"Đúng","Sai")</f>
        <v>Đúng</v>
      </c>
      <c r="V6" s="5"/>
      <c r="W6" s="5"/>
      <c r="X6" s="5"/>
    </row>
    <row r="7" spans="1:26" ht="21" customHeight="1" x14ac:dyDescent="0.2">
      <c r="A7" s="260"/>
      <c r="B7" s="141">
        <v>7</v>
      </c>
      <c r="C7" s="142">
        <f t="shared" si="0"/>
        <v>71</v>
      </c>
      <c r="D7" s="98">
        <v>63</v>
      </c>
      <c r="E7" s="143">
        <f t="shared" si="1"/>
        <v>0.88732394366197187</v>
      </c>
      <c r="F7" s="98">
        <v>8</v>
      </c>
      <c r="G7" s="143">
        <f t="shared" si="2"/>
        <v>0.11267605633802817</v>
      </c>
      <c r="H7" s="98">
        <v>0</v>
      </c>
      <c r="I7" s="143">
        <f t="shared" si="3"/>
        <v>0</v>
      </c>
      <c r="J7" s="98">
        <v>0</v>
      </c>
      <c r="K7" s="143">
        <f t="shared" si="4"/>
        <v>0</v>
      </c>
      <c r="L7" s="98">
        <v>20</v>
      </c>
      <c r="M7" s="143">
        <f t="shared" si="5"/>
        <v>0.28169014084507044</v>
      </c>
      <c r="N7" s="98">
        <v>22</v>
      </c>
      <c r="O7" s="143">
        <f t="shared" si="6"/>
        <v>0.30985915492957744</v>
      </c>
      <c r="P7" s="98">
        <v>27</v>
      </c>
      <c r="Q7" s="143">
        <f t="shared" si="7"/>
        <v>0.38028169014084506</v>
      </c>
      <c r="R7" s="98">
        <v>2</v>
      </c>
      <c r="S7" s="143">
        <f t="shared" si="8"/>
        <v>2.8169014084507043E-2</v>
      </c>
      <c r="T7" s="138" t="str">
        <f t="shared" si="9"/>
        <v>đúng</v>
      </c>
      <c r="U7" s="138" t="str">
        <f>IF(C7='BO HOC'!I9,"Đúng","Sai")</f>
        <v>Đúng</v>
      </c>
      <c r="V7" s="5"/>
      <c r="W7" s="5"/>
      <c r="X7" s="5"/>
    </row>
    <row r="8" spans="1:26" ht="21" customHeight="1" x14ac:dyDescent="0.2">
      <c r="A8" s="260"/>
      <c r="B8" s="141">
        <v>8</v>
      </c>
      <c r="C8" s="142">
        <f t="shared" si="0"/>
        <v>77</v>
      </c>
      <c r="D8" s="98">
        <v>61</v>
      </c>
      <c r="E8" s="143">
        <f t="shared" si="1"/>
        <v>0.79220779220779225</v>
      </c>
      <c r="F8" s="98">
        <v>16</v>
      </c>
      <c r="G8" s="143">
        <f t="shared" si="2"/>
        <v>0.20779220779220781</v>
      </c>
      <c r="H8" s="98">
        <v>0</v>
      </c>
      <c r="I8" s="143">
        <f t="shared" si="3"/>
        <v>0</v>
      </c>
      <c r="J8" s="98">
        <v>0</v>
      </c>
      <c r="K8" s="143">
        <f t="shared" si="4"/>
        <v>0</v>
      </c>
      <c r="L8" s="98">
        <v>23</v>
      </c>
      <c r="M8" s="143">
        <f t="shared" si="5"/>
        <v>0.29870129870129869</v>
      </c>
      <c r="N8" s="98">
        <v>30</v>
      </c>
      <c r="O8" s="143">
        <f t="shared" si="6"/>
        <v>0.38961038961038963</v>
      </c>
      <c r="P8" s="98">
        <v>22</v>
      </c>
      <c r="Q8" s="143">
        <f t="shared" si="7"/>
        <v>0.2857142857142857</v>
      </c>
      <c r="R8" s="98">
        <v>2</v>
      </c>
      <c r="S8" s="143">
        <f t="shared" si="8"/>
        <v>2.5974025974025976E-2</v>
      </c>
      <c r="T8" s="138" t="str">
        <f t="shared" si="9"/>
        <v>đúng</v>
      </c>
      <c r="U8" s="138" t="str">
        <f>IF(C8='BO HOC'!I10,"Đúng","Sai")</f>
        <v>Đúng</v>
      </c>
      <c r="V8" s="5"/>
      <c r="W8" s="5"/>
      <c r="X8" s="5"/>
    </row>
    <row r="9" spans="1:26" ht="21" customHeight="1" x14ac:dyDescent="0.2">
      <c r="A9" s="260"/>
      <c r="B9" s="141">
        <v>9</v>
      </c>
      <c r="C9" s="142">
        <f t="shared" si="0"/>
        <v>63</v>
      </c>
      <c r="D9" s="98">
        <v>53</v>
      </c>
      <c r="E9" s="143">
        <f t="shared" si="1"/>
        <v>0.84126984126984128</v>
      </c>
      <c r="F9" s="98">
        <v>10</v>
      </c>
      <c r="G9" s="143">
        <f t="shared" si="2"/>
        <v>0.15873015873015872</v>
      </c>
      <c r="H9" s="98">
        <v>0</v>
      </c>
      <c r="I9" s="143">
        <f t="shared" si="3"/>
        <v>0</v>
      </c>
      <c r="J9" s="98">
        <v>0</v>
      </c>
      <c r="K9" s="143">
        <f t="shared" si="4"/>
        <v>0</v>
      </c>
      <c r="L9" s="98">
        <v>26</v>
      </c>
      <c r="M9" s="143">
        <f t="shared" si="5"/>
        <v>0.41269841269841268</v>
      </c>
      <c r="N9" s="98">
        <v>17</v>
      </c>
      <c r="O9" s="143">
        <f t="shared" si="6"/>
        <v>0.26984126984126983</v>
      </c>
      <c r="P9" s="98">
        <v>19</v>
      </c>
      <c r="Q9" s="143">
        <f t="shared" si="7"/>
        <v>0.30158730158730157</v>
      </c>
      <c r="R9" s="98">
        <v>1</v>
      </c>
      <c r="S9" s="143">
        <f t="shared" si="8"/>
        <v>1.5873015873015872E-2</v>
      </c>
      <c r="T9" s="138" t="str">
        <f t="shared" si="9"/>
        <v>đúng</v>
      </c>
      <c r="U9" s="138" t="str">
        <f>IF(C9='BO HOC'!I11,"Đúng","Sai")</f>
        <v>Đúng</v>
      </c>
      <c r="V9" s="5"/>
      <c r="W9" s="5"/>
      <c r="X9" s="5"/>
    </row>
    <row r="10" spans="1:26" ht="21" customHeight="1" x14ac:dyDescent="0.2">
      <c r="A10" s="261"/>
      <c r="B10" s="144" t="s">
        <v>90</v>
      </c>
      <c r="C10" s="145">
        <f t="shared" si="0"/>
        <v>287</v>
      </c>
      <c r="D10" s="146">
        <f>SUM(D6:D9)</f>
        <v>239</v>
      </c>
      <c r="E10" s="147">
        <f t="shared" si="1"/>
        <v>0.83275261324041816</v>
      </c>
      <c r="F10" s="146">
        <f>SUM(F6:F9)</f>
        <v>48</v>
      </c>
      <c r="G10" s="147">
        <f t="shared" si="2"/>
        <v>0.1672473867595819</v>
      </c>
      <c r="H10" s="146">
        <f>SUM(H6:H9)</f>
        <v>0</v>
      </c>
      <c r="I10" s="147">
        <f t="shared" si="3"/>
        <v>0</v>
      </c>
      <c r="J10" s="146">
        <f>SUM(J6:J9)</f>
        <v>0</v>
      </c>
      <c r="K10" s="147">
        <f t="shared" si="4"/>
        <v>0</v>
      </c>
      <c r="L10" s="146">
        <f>SUM(L6:L9)</f>
        <v>98</v>
      </c>
      <c r="M10" s="147">
        <f t="shared" si="5"/>
        <v>0.34146341463414637</v>
      </c>
      <c r="N10" s="146">
        <f>SUM(N6:N9)</f>
        <v>101</v>
      </c>
      <c r="O10" s="147">
        <f t="shared" si="6"/>
        <v>0.3519163763066202</v>
      </c>
      <c r="P10" s="146">
        <f>SUM(P6:P9)</f>
        <v>81</v>
      </c>
      <c r="Q10" s="147">
        <f t="shared" si="7"/>
        <v>0.28222996515679444</v>
      </c>
      <c r="R10" s="146">
        <f>SUM(R6:R9)</f>
        <v>7</v>
      </c>
      <c r="S10" s="147">
        <f t="shared" si="8"/>
        <v>2.4390243902439025E-2</v>
      </c>
      <c r="T10" s="138" t="str">
        <f t="shared" si="9"/>
        <v>đúng</v>
      </c>
      <c r="U10" s="138" t="str">
        <f>IF(C10='BO HOC'!I12,"Đúng","Sai")</f>
        <v>Đúng</v>
      </c>
      <c r="V10" s="5"/>
      <c r="W10" s="5"/>
      <c r="X10" s="5"/>
    </row>
    <row r="11" spans="1:26" ht="21" customHeight="1" x14ac:dyDescent="0.2">
      <c r="A11" s="284" t="s">
        <v>28</v>
      </c>
      <c r="B11" s="141">
        <v>6</v>
      </c>
      <c r="C11" s="142">
        <f t="shared" si="0"/>
        <v>59</v>
      </c>
      <c r="D11" s="98">
        <v>51</v>
      </c>
      <c r="E11" s="143">
        <f t="shared" si="1"/>
        <v>0.86440677966101698</v>
      </c>
      <c r="F11" s="98">
        <v>5</v>
      </c>
      <c r="G11" s="143">
        <f t="shared" si="2"/>
        <v>8.4745762711864403E-2</v>
      </c>
      <c r="H11" s="98">
        <v>3</v>
      </c>
      <c r="I11" s="143">
        <f t="shared" si="3"/>
        <v>5.0847457627118647E-2</v>
      </c>
      <c r="J11" s="98">
        <v>0</v>
      </c>
      <c r="K11" s="143">
        <f t="shared" si="4"/>
        <v>0</v>
      </c>
      <c r="L11" s="98">
        <v>16</v>
      </c>
      <c r="M11" s="143">
        <f t="shared" si="5"/>
        <v>0.2711864406779661</v>
      </c>
      <c r="N11" s="98">
        <v>22</v>
      </c>
      <c r="O11" s="143">
        <f t="shared" si="6"/>
        <v>0.3728813559322034</v>
      </c>
      <c r="P11" s="98">
        <v>18</v>
      </c>
      <c r="Q11" s="143">
        <f t="shared" si="7"/>
        <v>0.30508474576271188</v>
      </c>
      <c r="R11" s="98">
        <v>3</v>
      </c>
      <c r="S11" s="143">
        <f t="shared" si="8"/>
        <v>5.0847457627118647E-2</v>
      </c>
      <c r="T11" s="138" t="str">
        <f t="shared" si="9"/>
        <v>đúng</v>
      </c>
      <c r="U11" s="138" t="str">
        <f>IF(C11='BO HOC'!I13,"Đúng","Sai")</f>
        <v>Đúng</v>
      </c>
      <c r="V11" s="5"/>
      <c r="W11" s="5"/>
      <c r="X11" s="5"/>
    </row>
    <row r="12" spans="1:26" ht="21" customHeight="1" x14ac:dyDescent="0.2">
      <c r="A12" s="260"/>
      <c r="B12" s="141">
        <v>7</v>
      </c>
      <c r="C12" s="142">
        <f t="shared" si="0"/>
        <v>55</v>
      </c>
      <c r="D12" s="98">
        <v>52</v>
      </c>
      <c r="E12" s="143">
        <f t="shared" si="1"/>
        <v>0.94545454545454544</v>
      </c>
      <c r="F12" s="98">
        <v>2</v>
      </c>
      <c r="G12" s="143">
        <f t="shared" si="2"/>
        <v>3.6363636363636362E-2</v>
      </c>
      <c r="H12" s="98">
        <v>1</v>
      </c>
      <c r="I12" s="143">
        <f t="shared" si="3"/>
        <v>1.8181818181818181E-2</v>
      </c>
      <c r="J12" s="98">
        <v>0</v>
      </c>
      <c r="K12" s="143">
        <f t="shared" si="4"/>
        <v>0</v>
      </c>
      <c r="L12" s="98">
        <v>19</v>
      </c>
      <c r="M12" s="143">
        <f t="shared" si="5"/>
        <v>0.34545454545454546</v>
      </c>
      <c r="N12" s="98">
        <v>23</v>
      </c>
      <c r="O12" s="143">
        <f t="shared" si="6"/>
        <v>0.41818181818181815</v>
      </c>
      <c r="P12" s="98">
        <v>12</v>
      </c>
      <c r="Q12" s="143">
        <f t="shared" si="7"/>
        <v>0.21818181818181817</v>
      </c>
      <c r="R12" s="98">
        <v>1</v>
      </c>
      <c r="S12" s="143">
        <f t="shared" si="8"/>
        <v>1.8181818181818181E-2</v>
      </c>
      <c r="T12" s="138" t="str">
        <f t="shared" si="9"/>
        <v>đúng</v>
      </c>
      <c r="U12" s="138" t="str">
        <f>IF(C12='BO HOC'!I14,"Đúng","Sai")</f>
        <v>Đúng</v>
      </c>
      <c r="V12" s="5"/>
      <c r="W12" s="5"/>
      <c r="X12" s="5"/>
    </row>
    <row r="13" spans="1:26" ht="21" customHeight="1" x14ac:dyDescent="0.2">
      <c r="A13" s="260"/>
      <c r="B13" s="141">
        <v>8</v>
      </c>
      <c r="C13" s="142">
        <f t="shared" si="0"/>
        <v>56</v>
      </c>
      <c r="D13" s="98">
        <v>47</v>
      </c>
      <c r="E13" s="143">
        <f t="shared" si="1"/>
        <v>0.8392857142857143</v>
      </c>
      <c r="F13" s="98">
        <v>9</v>
      </c>
      <c r="G13" s="143">
        <f t="shared" si="2"/>
        <v>0.16071428571428573</v>
      </c>
      <c r="H13" s="98">
        <v>0</v>
      </c>
      <c r="I13" s="143">
        <f t="shared" si="3"/>
        <v>0</v>
      </c>
      <c r="J13" s="98">
        <v>0</v>
      </c>
      <c r="K13" s="143">
        <f t="shared" si="4"/>
        <v>0</v>
      </c>
      <c r="L13" s="98">
        <v>10</v>
      </c>
      <c r="M13" s="143">
        <f t="shared" si="5"/>
        <v>0.17857142857142858</v>
      </c>
      <c r="N13" s="98">
        <v>19</v>
      </c>
      <c r="O13" s="143">
        <f t="shared" si="6"/>
        <v>0.3392857142857143</v>
      </c>
      <c r="P13" s="98">
        <v>26</v>
      </c>
      <c r="Q13" s="143">
        <f t="shared" si="7"/>
        <v>0.4642857142857143</v>
      </c>
      <c r="R13" s="98">
        <v>1</v>
      </c>
      <c r="S13" s="143">
        <f t="shared" si="8"/>
        <v>1.7857142857142856E-2</v>
      </c>
      <c r="T13" s="138" t="str">
        <f t="shared" si="9"/>
        <v>đúng</v>
      </c>
      <c r="U13" s="138" t="str">
        <f>IF(C13='BO HOC'!I15,"Đúng","Sai")</f>
        <v>Đúng</v>
      </c>
      <c r="V13" s="5"/>
      <c r="W13" s="5"/>
      <c r="X13" s="5"/>
    </row>
    <row r="14" spans="1:26" ht="21" customHeight="1" x14ac:dyDescent="0.2">
      <c r="A14" s="260"/>
      <c r="B14" s="141">
        <v>9</v>
      </c>
      <c r="C14" s="142">
        <f t="shared" si="0"/>
        <v>31</v>
      </c>
      <c r="D14" s="98">
        <v>31</v>
      </c>
      <c r="E14" s="143">
        <f t="shared" si="1"/>
        <v>1</v>
      </c>
      <c r="F14" s="98">
        <v>0</v>
      </c>
      <c r="G14" s="143">
        <f t="shared" si="2"/>
        <v>0</v>
      </c>
      <c r="H14" s="98">
        <v>0</v>
      </c>
      <c r="I14" s="143">
        <f t="shared" si="3"/>
        <v>0</v>
      </c>
      <c r="J14" s="98">
        <v>0</v>
      </c>
      <c r="K14" s="143">
        <f t="shared" si="4"/>
        <v>0</v>
      </c>
      <c r="L14" s="98">
        <v>15</v>
      </c>
      <c r="M14" s="143">
        <f t="shared" si="5"/>
        <v>0.4838709677419355</v>
      </c>
      <c r="N14" s="98">
        <v>14</v>
      </c>
      <c r="O14" s="143">
        <f t="shared" si="6"/>
        <v>0.45161290322580644</v>
      </c>
      <c r="P14" s="98">
        <v>2</v>
      </c>
      <c r="Q14" s="143">
        <f t="shared" si="7"/>
        <v>6.4516129032258063E-2</v>
      </c>
      <c r="R14" s="98">
        <v>0</v>
      </c>
      <c r="S14" s="143">
        <f t="shared" si="8"/>
        <v>0</v>
      </c>
      <c r="T14" s="138" t="str">
        <f t="shared" si="9"/>
        <v>đúng</v>
      </c>
      <c r="U14" s="138" t="str">
        <f>IF(C14='BO HOC'!I16,"Đúng","Sai")</f>
        <v>Đúng</v>
      </c>
      <c r="V14" s="5"/>
      <c r="W14" s="5"/>
      <c r="X14" s="5"/>
    </row>
    <row r="15" spans="1:26" ht="21" customHeight="1" x14ac:dyDescent="0.2">
      <c r="A15" s="261"/>
      <c r="B15" s="144" t="s">
        <v>90</v>
      </c>
      <c r="C15" s="145">
        <f t="shared" si="0"/>
        <v>201</v>
      </c>
      <c r="D15" s="146">
        <f>SUM(D11:D14)</f>
        <v>181</v>
      </c>
      <c r="E15" s="147">
        <f t="shared" si="1"/>
        <v>0.90049751243781095</v>
      </c>
      <c r="F15" s="146">
        <f>SUM(F11:F14)</f>
        <v>16</v>
      </c>
      <c r="G15" s="147">
        <f t="shared" si="2"/>
        <v>7.9601990049751242E-2</v>
      </c>
      <c r="H15" s="146">
        <f>SUM(H11:H14)</f>
        <v>4</v>
      </c>
      <c r="I15" s="147">
        <f t="shared" si="3"/>
        <v>1.9900497512437811E-2</v>
      </c>
      <c r="J15" s="146">
        <f>SUM(J11:J14)</f>
        <v>0</v>
      </c>
      <c r="K15" s="147">
        <f t="shared" si="4"/>
        <v>0</v>
      </c>
      <c r="L15" s="146">
        <f>SUM(L11:L14)</f>
        <v>60</v>
      </c>
      <c r="M15" s="147">
        <f t="shared" si="5"/>
        <v>0.29850746268656714</v>
      </c>
      <c r="N15" s="146">
        <f>SUM(N11:N14)</f>
        <v>78</v>
      </c>
      <c r="O15" s="147">
        <f t="shared" si="6"/>
        <v>0.38805970149253732</v>
      </c>
      <c r="P15" s="146">
        <f>SUM(P11:P14)</f>
        <v>58</v>
      </c>
      <c r="Q15" s="147">
        <f t="shared" si="7"/>
        <v>0.28855721393034828</v>
      </c>
      <c r="R15" s="146">
        <f>SUM(R11:R14)</f>
        <v>5</v>
      </c>
      <c r="S15" s="147">
        <f t="shared" si="8"/>
        <v>2.4875621890547265E-2</v>
      </c>
      <c r="T15" s="138" t="str">
        <f t="shared" si="9"/>
        <v>đúng</v>
      </c>
      <c r="U15" s="138" t="str">
        <f>IF(C15='BO HOC'!I17,"Đúng","Sai")</f>
        <v>Đúng</v>
      </c>
      <c r="V15" s="5"/>
      <c r="W15" s="5"/>
      <c r="X15" s="5"/>
    </row>
    <row r="16" spans="1:26" ht="21" customHeight="1" x14ac:dyDescent="0.2">
      <c r="A16" s="284" t="s">
        <v>29</v>
      </c>
      <c r="B16" s="141">
        <v>6</v>
      </c>
      <c r="C16" s="142">
        <f t="shared" si="0"/>
        <v>75</v>
      </c>
      <c r="D16" s="104">
        <v>75</v>
      </c>
      <c r="E16" s="143">
        <f t="shared" si="1"/>
        <v>1</v>
      </c>
      <c r="F16" s="104">
        <v>0</v>
      </c>
      <c r="G16" s="143">
        <f t="shared" si="2"/>
        <v>0</v>
      </c>
      <c r="H16" s="104">
        <v>0</v>
      </c>
      <c r="I16" s="143">
        <f t="shared" si="3"/>
        <v>0</v>
      </c>
      <c r="J16" s="104">
        <v>0</v>
      </c>
      <c r="K16" s="143">
        <f t="shared" si="4"/>
        <v>0</v>
      </c>
      <c r="L16" s="104">
        <v>17</v>
      </c>
      <c r="M16" s="143">
        <f t="shared" si="5"/>
        <v>0.22666666666666666</v>
      </c>
      <c r="N16" s="104">
        <v>20</v>
      </c>
      <c r="O16" s="143">
        <f t="shared" si="6"/>
        <v>0.26666666666666666</v>
      </c>
      <c r="P16" s="104">
        <v>34</v>
      </c>
      <c r="Q16" s="143">
        <f t="shared" si="7"/>
        <v>0.45333333333333331</v>
      </c>
      <c r="R16" s="104">
        <v>4</v>
      </c>
      <c r="S16" s="143">
        <f t="shared" si="8"/>
        <v>5.3333333333333337E-2</v>
      </c>
      <c r="T16" s="138" t="str">
        <f t="shared" si="9"/>
        <v>đúng</v>
      </c>
      <c r="U16" s="138" t="str">
        <f>IF(C16='BO HOC'!I18,"Đúng","Sai")</f>
        <v>Đúng</v>
      </c>
      <c r="V16" s="5"/>
      <c r="W16" s="5"/>
      <c r="X16" s="5"/>
    </row>
    <row r="17" spans="1:24" ht="21" customHeight="1" x14ac:dyDescent="0.2">
      <c r="A17" s="260"/>
      <c r="B17" s="141">
        <v>7</v>
      </c>
      <c r="C17" s="142">
        <f t="shared" si="0"/>
        <v>79</v>
      </c>
      <c r="D17" s="105">
        <v>72</v>
      </c>
      <c r="E17" s="143">
        <f t="shared" si="1"/>
        <v>0.91139240506329111</v>
      </c>
      <c r="F17" s="105">
        <v>7</v>
      </c>
      <c r="G17" s="143">
        <f t="shared" si="2"/>
        <v>8.8607594936708861E-2</v>
      </c>
      <c r="H17" s="105">
        <v>0</v>
      </c>
      <c r="I17" s="143">
        <f t="shared" si="3"/>
        <v>0</v>
      </c>
      <c r="J17" s="105">
        <v>0</v>
      </c>
      <c r="K17" s="143">
        <f t="shared" si="4"/>
        <v>0</v>
      </c>
      <c r="L17" s="105">
        <v>12</v>
      </c>
      <c r="M17" s="143">
        <f t="shared" si="5"/>
        <v>0.15189873417721519</v>
      </c>
      <c r="N17" s="105">
        <v>29</v>
      </c>
      <c r="O17" s="143">
        <f t="shared" si="6"/>
        <v>0.36708860759493672</v>
      </c>
      <c r="P17" s="105">
        <v>31</v>
      </c>
      <c r="Q17" s="143">
        <f t="shared" si="7"/>
        <v>0.39240506329113922</v>
      </c>
      <c r="R17" s="105">
        <v>7</v>
      </c>
      <c r="S17" s="143">
        <f t="shared" si="8"/>
        <v>8.8607594936708861E-2</v>
      </c>
      <c r="T17" s="138" t="str">
        <f t="shared" si="9"/>
        <v>đúng</v>
      </c>
      <c r="U17" s="138" t="str">
        <f>IF(C17='BO HOC'!I19,"Đúng","Sai")</f>
        <v>Đúng</v>
      </c>
      <c r="V17" s="5"/>
      <c r="W17" s="5"/>
      <c r="X17" s="5"/>
    </row>
    <row r="18" spans="1:24" ht="21" customHeight="1" x14ac:dyDescent="0.2">
      <c r="A18" s="260"/>
      <c r="B18" s="141">
        <v>8</v>
      </c>
      <c r="C18" s="142">
        <f t="shared" si="0"/>
        <v>71</v>
      </c>
      <c r="D18" s="105">
        <v>71</v>
      </c>
      <c r="E18" s="143">
        <f t="shared" si="1"/>
        <v>1</v>
      </c>
      <c r="F18" s="105">
        <v>0</v>
      </c>
      <c r="G18" s="143">
        <f t="shared" si="2"/>
        <v>0</v>
      </c>
      <c r="H18" s="105">
        <v>0</v>
      </c>
      <c r="I18" s="143">
        <f t="shared" si="3"/>
        <v>0</v>
      </c>
      <c r="J18" s="105">
        <v>0</v>
      </c>
      <c r="K18" s="143">
        <f t="shared" si="4"/>
        <v>0</v>
      </c>
      <c r="L18" s="105">
        <v>5</v>
      </c>
      <c r="M18" s="143">
        <f t="shared" si="5"/>
        <v>7.0422535211267609E-2</v>
      </c>
      <c r="N18" s="105">
        <v>23</v>
      </c>
      <c r="O18" s="143">
        <f t="shared" si="6"/>
        <v>0.323943661971831</v>
      </c>
      <c r="P18" s="105">
        <v>41</v>
      </c>
      <c r="Q18" s="143">
        <f t="shared" si="7"/>
        <v>0.57746478873239437</v>
      </c>
      <c r="R18" s="105">
        <v>2</v>
      </c>
      <c r="S18" s="143">
        <f t="shared" si="8"/>
        <v>2.8169014084507043E-2</v>
      </c>
      <c r="T18" s="138" t="str">
        <f t="shared" si="9"/>
        <v>đúng</v>
      </c>
      <c r="U18" s="138" t="str">
        <f>IF(C18='BO HOC'!I20,"Đúng","Sai")</f>
        <v>Đúng</v>
      </c>
      <c r="V18" s="5"/>
      <c r="W18" s="5"/>
      <c r="X18" s="5"/>
    </row>
    <row r="19" spans="1:24" ht="21" customHeight="1" x14ac:dyDescent="0.2">
      <c r="A19" s="260"/>
      <c r="B19" s="141">
        <v>9</v>
      </c>
      <c r="C19" s="142">
        <f t="shared" si="0"/>
        <v>44</v>
      </c>
      <c r="D19" s="105">
        <v>43</v>
      </c>
      <c r="E19" s="143">
        <f t="shared" si="1"/>
        <v>0.97727272727272729</v>
      </c>
      <c r="F19" s="105">
        <v>1</v>
      </c>
      <c r="G19" s="143">
        <f t="shared" si="2"/>
        <v>2.2727272727272728E-2</v>
      </c>
      <c r="H19" s="105">
        <v>0</v>
      </c>
      <c r="I19" s="143">
        <f t="shared" si="3"/>
        <v>0</v>
      </c>
      <c r="J19" s="105">
        <v>0</v>
      </c>
      <c r="K19" s="143">
        <f t="shared" si="4"/>
        <v>0</v>
      </c>
      <c r="L19" s="105">
        <v>11</v>
      </c>
      <c r="M19" s="143">
        <f t="shared" si="5"/>
        <v>0.25</v>
      </c>
      <c r="N19" s="105">
        <v>11</v>
      </c>
      <c r="O19" s="143">
        <f t="shared" si="6"/>
        <v>0.25</v>
      </c>
      <c r="P19" s="105">
        <v>21</v>
      </c>
      <c r="Q19" s="143">
        <f t="shared" si="7"/>
        <v>0.47727272727272729</v>
      </c>
      <c r="R19" s="105">
        <v>1</v>
      </c>
      <c r="S19" s="143">
        <f t="shared" si="8"/>
        <v>2.2727272727272728E-2</v>
      </c>
      <c r="T19" s="138" t="str">
        <f t="shared" si="9"/>
        <v>đúng</v>
      </c>
      <c r="U19" s="138" t="str">
        <f>IF(C19='BO HOC'!I21,"Đúng","Sai")</f>
        <v>Đúng</v>
      </c>
      <c r="V19" s="5"/>
      <c r="W19" s="5"/>
      <c r="X19" s="5"/>
    </row>
    <row r="20" spans="1:24" ht="21" customHeight="1" x14ac:dyDescent="0.2">
      <c r="A20" s="261"/>
      <c r="B20" s="144" t="s">
        <v>90</v>
      </c>
      <c r="C20" s="145">
        <f t="shared" si="0"/>
        <v>269</v>
      </c>
      <c r="D20" s="146">
        <f>SUM(D16:D19)</f>
        <v>261</v>
      </c>
      <c r="E20" s="147">
        <f t="shared" si="1"/>
        <v>0.97026022304832715</v>
      </c>
      <c r="F20" s="146">
        <f>SUM(F16:F19)</f>
        <v>8</v>
      </c>
      <c r="G20" s="147">
        <f t="shared" si="2"/>
        <v>2.9739776951672861E-2</v>
      </c>
      <c r="H20" s="146">
        <f>SUM(H16:H19)</f>
        <v>0</v>
      </c>
      <c r="I20" s="147">
        <f t="shared" si="3"/>
        <v>0</v>
      </c>
      <c r="J20" s="146">
        <f>SUM(J16:J19)</f>
        <v>0</v>
      </c>
      <c r="K20" s="147">
        <f t="shared" si="4"/>
        <v>0</v>
      </c>
      <c r="L20" s="146">
        <f>SUM(L16:L19)</f>
        <v>45</v>
      </c>
      <c r="M20" s="147">
        <f t="shared" si="5"/>
        <v>0.16728624535315986</v>
      </c>
      <c r="N20" s="146">
        <f>SUM(N16:N19)</f>
        <v>83</v>
      </c>
      <c r="O20" s="147">
        <f t="shared" si="6"/>
        <v>0.30855018587360594</v>
      </c>
      <c r="P20" s="146">
        <f>SUM(P16:P19)</f>
        <v>127</v>
      </c>
      <c r="Q20" s="147">
        <f t="shared" si="7"/>
        <v>0.47211895910780671</v>
      </c>
      <c r="R20" s="146">
        <f>SUM(R16:R19)</f>
        <v>14</v>
      </c>
      <c r="S20" s="147">
        <f t="shared" si="8"/>
        <v>5.204460966542751E-2</v>
      </c>
      <c r="T20" s="138" t="str">
        <f t="shared" si="9"/>
        <v>đúng</v>
      </c>
      <c r="U20" s="138" t="str">
        <f>IF(C20='BO HOC'!I22,"Đúng","Sai")</f>
        <v>Đúng</v>
      </c>
      <c r="V20" s="5"/>
      <c r="W20" s="5"/>
      <c r="X20" s="5"/>
    </row>
    <row r="21" spans="1:24" ht="21" customHeight="1" x14ac:dyDescent="0.2">
      <c r="A21" s="284" t="s">
        <v>30</v>
      </c>
      <c r="B21" s="141">
        <v>6</v>
      </c>
      <c r="C21" s="142">
        <f t="shared" si="0"/>
        <v>251</v>
      </c>
      <c r="D21" s="98">
        <v>241</v>
      </c>
      <c r="E21" s="143">
        <f t="shared" si="1"/>
        <v>0.96015936254980083</v>
      </c>
      <c r="F21" s="98">
        <v>10</v>
      </c>
      <c r="G21" s="143">
        <f t="shared" si="2"/>
        <v>3.9840637450199202E-2</v>
      </c>
      <c r="H21" s="98">
        <v>0</v>
      </c>
      <c r="I21" s="143">
        <f t="shared" si="3"/>
        <v>0</v>
      </c>
      <c r="J21" s="98"/>
      <c r="K21" s="143">
        <f t="shared" si="4"/>
        <v>0</v>
      </c>
      <c r="L21" s="98">
        <v>58</v>
      </c>
      <c r="M21" s="143">
        <f t="shared" si="5"/>
        <v>0.23107569721115537</v>
      </c>
      <c r="N21" s="98">
        <v>97</v>
      </c>
      <c r="O21" s="143">
        <f t="shared" si="6"/>
        <v>0.38645418326693226</v>
      </c>
      <c r="P21" s="98">
        <v>86</v>
      </c>
      <c r="Q21" s="143">
        <f t="shared" si="7"/>
        <v>0.34262948207171312</v>
      </c>
      <c r="R21" s="98">
        <v>10</v>
      </c>
      <c r="S21" s="143">
        <f t="shared" si="8"/>
        <v>3.9840637450199202E-2</v>
      </c>
      <c r="T21" s="138" t="str">
        <f t="shared" si="9"/>
        <v>đúng</v>
      </c>
      <c r="U21" s="138" t="str">
        <f>IF(C21='BO HOC'!I23,"Đúng","Sai")</f>
        <v>Đúng</v>
      </c>
      <c r="V21" s="5"/>
      <c r="W21" s="5"/>
      <c r="X21" s="5"/>
    </row>
    <row r="22" spans="1:24" ht="21" customHeight="1" x14ac:dyDescent="0.2">
      <c r="A22" s="260"/>
      <c r="B22" s="141">
        <v>7</v>
      </c>
      <c r="C22" s="142">
        <f t="shared" si="0"/>
        <v>251</v>
      </c>
      <c r="D22" s="98">
        <v>244</v>
      </c>
      <c r="E22" s="143">
        <f t="shared" si="1"/>
        <v>0.97211155378486058</v>
      </c>
      <c r="F22" s="98">
        <v>7</v>
      </c>
      <c r="G22" s="143">
        <f t="shared" si="2"/>
        <v>2.7888446215139442E-2</v>
      </c>
      <c r="H22" s="98">
        <v>0</v>
      </c>
      <c r="I22" s="143">
        <f t="shared" si="3"/>
        <v>0</v>
      </c>
      <c r="J22" s="98"/>
      <c r="K22" s="143">
        <f t="shared" si="4"/>
        <v>0</v>
      </c>
      <c r="L22" s="98">
        <v>53</v>
      </c>
      <c r="M22" s="143">
        <f t="shared" si="5"/>
        <v>0.21115537848605578</v>
      </c>
      <c r="N22" s="98">
        <v>82</v>
      </c>
      <c r="O22" s="143">
        <f t="shared" si="6"/>
        <v>0.32669322709163345</v>
      </c>
      <c r="P22" s="98">
        <v>109</v>
      </c>
      <c r="Q22" s="143">
        <f t="shared" si="7"/>
        <v>0.43426294820717132</v>
      </c>
      <c r="R22" s="98">
        <v>7</v>
      </c>
      <c r="S22" s="143">
        <f t="shared" si="8"/>
        <v>2.7888446215139442E-2</v>
      </c>
      <c r="T22" s="138" t="str">
        <f t="shared" si="9"/>
        <v>đúng</v>
      </c>
      <c r="U22" s="138" t="str">
        <f>IF(C22='BO HOC'!I24,"Đúng","Sai")</f>
        <v>Đúng</v>
      </c>
      <c r="V22" s="5"/>
      <c r="W22" s="5"/>
      <c r="X22" s="5"/>
    </row>
    <row r="23" spans="1:24" ht="21" customHeight="1" x14ac:dyDescent="0.2">
      <c r="A23" s="260"/>
      <c r="B23" s="141">
        <v>8</v>
      </c>
      <c r="C23" s="142">
        <f t="shared" si="0"/>
        <v>257</v>
      </c>
      <c r="D23" s="98">
        <v>248</v>
      </c>
      <c r="E23" s="143">
        <f t="shared" si="1"/>
        <v>0.96498054474708173</v>
      </c>
      <c r="F23" s="98">
        <v>9</v>
      </c>
      <c r="G23" s="143">
        <f t="shared" si="2"/>
        <v>3.5019455252918288E-2</v>
      </c>
      <c r="H23" s="98">
        <v>0</v>
      </c>
      <c r="I23" s="143">
        <f t="shared" si="3"/>
        <v>0</v>
      </c>
      <c r="J23" s="98"/>
      <c r="K23" s="143">
        <f t="shared" si="4"/>
        <v>0</v>
      </c>
      <c r="L23" s="98">
        <v>80</v>
      </c>
      <c r="M23" s="143">
        <f t="shared" si="5"/>
        <v>0.31128404669260701</v>
      </c>
      <c r="N23" s="98">
        <v>67</v>
      </c>
      <c r="O23" s="143">
        <f t="shared" si="6"/>
        <v>0.26070038910505838</v>
      </c>
      <c r="P23" s="98">
        <v>101</v>
      </c>
      <c r="Q23" s="143">
        <f t="shared" si="7"/>
        <v>0.39299610894941633</v>
      </c>
      <c r="R23" s="98">
        <v>9</v>
      </c>
      <c r="S23" s="143">
        <f t="shared" si="8"/>
        <v>3.5019455252918288E-2</v>
      </c>
      <c r="T23" s="138" t="str">
        <f t="shared" si="9"/>
        <v>đúng</v>
      </c>
      <c r="U23" s="138" t="str">
        <f>IF(C23='BO HOC'!I25,"Đúng","Sai")</f>
        <v>Đúng</v>
      </c>
      <c r="V23" s="5"/>
      <c r="W23" s="5"/>
      <c r="X23" s="5"/>
    </row>
    <row r="24" spans="1:24" ht="21" customHeight="1" x14ac:dyDescent="0.2">
      <c r="A24" s="260"/>
      <c r="B24" s="141">
        <v>9</v>
      </c>
      <c r="C24" s="142">
        <f t="shared" si="0"/>
        <v>170</v>
      </c>
      <c r="D24" s="98">
        <v>165</v>
      </c>
      <c r="E24" s="143">
        <f t="shared" si="1"/>
        <v>0.97058823529411764</v>
      </c>
      <c r="F24" s="98">
        <v>5</v>
      </c>
      <c r="G24" s="143">
        <f t="shared" si="2"/>
        <v>2.9411764705882353E-2</v>
      </c>
      <c r="H24" s="98">
        <v>0</v>
      </c>
      <c r="I24" s="143">
        <f t="shared" si="3"/>
        <v>0</v>
      </c>
      <c r="J24" s="98"/>
      <c r="K24" s="143">
        <f t="shared" si="4"/>
        <v>0</v>
      </c>
      <c r="L24" s="98">
        <v>61</v>
      </c>
      <c r="M24" s="143">
        <f t="shared" si="5"/>
        <v>0.35882352941176471</v>
      </c>
      <c r="N24" s="98">
        <v>69</v>
      </c>
      <c r="O24" s="143">
        <f t="shared" si="6"/>
        <v>0.40588235294117647</v>
      </c>
      <c r="P24" s="98">
        <v>35</v>
      </c>
      <c r="Q24" s="143">
        <f t="shared" si="7"/>
        <v>0.20588235294117646</v>
      </c>
      <c r="R24" s="98">
        <v>5</v>
      </c>
      <c r="S24" s="143">
        <f t="shared" si="8"/>
        <v>2.9411764705882353E-2</v>
      </c>
      <c r="T24" s="138" t="str">
        <f t="shared" si="9"/>
        <v>đúng</v>
      </c>
      <c r="U24" s="138" t="str">
        <f>IF(C24='BO HOC'!I26,"Đúng","Sai")</f>
        <v>Đúng</v>
      </c>
      <c r="V24" s="5"/>
      <c r="W24" s="5"/>
      <c r="X24" s="5"/>
    </row>
    <row r="25" spans="1:24" ht="21" customHeight="1" x14ac:dyDescent="0.2">
      <c r="A25" s="261"/>
      <c r="B25" s="144" t="s">
        <v>90</v>
      </c>
      <c r="C25" s="145">
        <f t="shared" si="0"/>
        <v>929</v>
      </c>
      <c r="D25" s="146">
        <f>SUM(D21:D24)</f>
        <v>898</v>
      </c>
      <c r="E25" s="147">
        <f t="shared" si="1"/>
        <v>0.96663078579117334</v>
      </c>
      <c r="F25" s="146">
        <f>SUM(F21:F24)</f>
        <v>31</v>
      </c>
      <c r="G25" s="147">
        <f t="shared" si="2"/>
        <v>3.3369214208826693E-2</v>
      </c>
      <c r="H25" s="146">
        <f>SUM(H21:H24)</f>
        <v>0</v>
      </c>
      <c r="I25" s="147">
        <f t="shared" si="3"/>
        <v>0</v>
      </c>
      <c r="J25" s="146">
        <f>SUM(J21:J24)</f>
        <v>0</v>
      </c>
      <c r="K25" s="147">
        <f t="shared" si="4"/>
        <v>0</v>
      </c>
      <c r="L25" s="146">
        <f>SUM(L21:L24)</f>
        <v>252</v>
      </c>
      <c r="M25" s="147">
        <f t="shared" si="5"/>
        <v>0.27125941872981701</v>
      </c>
      <c r="N25" s="146">
        <f>SUM(N21:N24)</f>
        <v>315</v>
      </c>
      <c r="O25" s="147">
        <f t="shared" si="6"/>
        <v>0.33907427341227125</v>
      </c>
      <c r="P25" s="146">
        <f>SUM(P21:P24)</f>
        <v>331</v>
      </c>
      <c r="Q25" s="147">
        <f t="shared" si="7"/>
        <v>0.35629709364908502</v>
      </c>
      <c r="R25" s="146">
        <f>SUM(R21:R24)</f>
        <v>31</v>
      </c>
      <c r="S25" s="147">
        <f t="shared" si="8"/>
        <v>3.3369214208826693E-2</v>
      </c>
      <c r="T25" s="138" t="str">
        <f t="shared" si="9"/>
        <v>đúng</v>
      </c>
      <c r="U25" s="138" t="str">
        <f>IF(C25='BO HOC'!I27,"Đúng","Sai")</f>
        <v>Đúng</v>
      </c>
      <c r="V25" s="5"/>
      <c r="W25" s="5"/>
      <c r="X25" s="5"/>
    </row>
    <row r="26" spans="1:24" ht="21" customHeight="1" x14ac:dyDescent="0.2">
      <c r="A26" s="284" t="s">
        <v>31</v>
      </c>
      <c r="B26" s="141">
        <v>6</v>
      </c>
      <c r="C26" s="142">
        <f t="shared" si="0"/>
        <v>143</v>
      </c>
      <c r="D26" s="98">
        <v>134</v>
      </c>
      <c r="E26" s="143">
        <f t="shared" si="1"/>
        <v>0.93706293706293708</v>
      </c>
      <c r="F26" s="98">
        <v>9</v>
      </c>
      <c r="G26" s="143">
        <f t="shared" si="2"/>
        <v>6.2937062937062943E-2</v>
      </c>
      <c r="H26" s="98">
        <v>0</v>
      </c>
      <c r="I26" s="143">
        <f t="shared" si="3"/>
        <v>0</v>
      </c>
      <c r="J26" s="98">
        <v>0</v>
      </c>
      <c r="K26" s="143">
        <f t="shared" si="4"/>
        <v>0</v>
      </c>
      <c r="L26" s="98">
        <v>34</v>
      </c>
      <c r="M26" s="143">
        <f t="shared" si="5"/>
        <v>0.23776223776223776</v>
      </c>
      <c r="N26" s="98">
        <v>55</v>
      </c>
      <c r="O26" s="143">
        <f t="shared" si="6"/>
        <v>0.38461538461538464</v>
      </c>
      <c r="P26" s="98">
        <v>49</v>
      </c>
      <c r="Q26" s="143">
        <f t="shared" si="7"/>
        <v>0.34265734265734266</v>
      </c>
      <c r="R26" s="98">
        <v>5</v>
      </c>
      <c r="S26" s="143">
        <f t="shared" si="8"/>
        <v>3.4965034965034968E-2</v>
      </c>
      <c r="T26" s="138" t="str">
        <f t="shared" si="9"/>
        <v>đúng</v>
      </c>
      <c r="U26" s="138" t="str">
        <f>IF(C26='BO HOC'!I28,"Đúng","Sai")</f>
        <v>Đúng</v>
      </c>
      <c r="V26" s="5"/>
      <c r="W26" s="5"/>
      <c r="X26" s="5"/>
    </row>
    <row r="27" spans="1:24" ht="21" customHeight="1" x14ac:dyDescent="0.2">
      <c r="A27" s="260"/>
      <c r="B27" s="141">
        <v>7</v>
      </c>
      <c r="C27" s="142">
        <f t="shared" si="0"/>
        <v>145</v>
      </c>
      <c r="D27" s="98">
        <v>100</v>
      </c>
      <c r="E27" s="143">
        <f t="shared" si="1"/>
        <v>0.68965517241379315</v>
      </c>
      <c r="F27" s="98">
        <v>45</v>
      </c>
      <c r="G27" s="143">
        <f t="shared" si="2"/>
        <v>0.31034482758620691</v>
      </c>
      <c r="H27" s="98">
        <v>0</v>
      </c>
      <c r="I27" s="143">
        <f t="shared" si="3"/>
        <v>0</v>
      </c>
      <c r="J27" s="98">
        <v>0</v>
      </c>
      <c r="K27" s="143">
        <f t="shared" si="4"/>
        <v>0</v>
      </c>
      <c r="L27" s="98">
        <v>37</v>
      </c>
      <c r="M27" s="143">
        <f t="shared" si="5"/>
        <v>0.25517241379310346</v>
      </c>
      <c r="N27" s="98">
        <v>50</v>
      </c>
      <c r="O27" s="143">
        <f t="shared" si="6"/>
        <v>0.34482758620689657</v>
      </c>
      <c r="P27" s="98">
        <v>48</v>
      </c>
      <c r="Q27" s="143">
        <f t="shared" si="7"/>
        <v>0.33103448275862069</v>
      </c>
      <c r="R27" s="98">
        <v>10</v>
      </c>
      <c r="S27" s="143">
        <f t="shared" si="8"/>
        <v>6.8965517241379309E-2</v>
      </c>
      <c r="T27" s="138" t="str">
        <f t="shared" si="9"/>
        <v>đúng</v>
      </c>
      <c r="U27" s="138" t="str">
        <f>IF(C27='BO HOC'!I29,"Đúng","Sai")</f>
        <v>Đúng</v>
      </c>
      <c r="V27" s="5"/>
      <c r="W27" s="5"/>
      <c r="X27" s="5"/>
    </row>
    <row r="28" spans="1:24" ht="21" customHeight="1" x14ac:dyDescent="0.2">
      <c r="A28" s="260"/>
      <c r="B28" s="141">
        <v>8</v>
      </c>
      <c r="C28" s="142">
        <f t="shared" si="0"/>
        <v>100</v>
      </c>
      <c r="D28" s="98">
        <v>87</v>
      </c>
      <c r="E28" s="143">
        <f t="shared" si="1"/>
        <v>0.87</v>
      </c>
      <c r="F28" s="98">
        <v>13</v>
      </c>
      <c r="G28" s="143">
        <f t="shared" si="2"/>
        <v>0.13</v>
      </c>
      <c r="H28" s="98">
        <v>0</v>
      </c>
      <c r="I28" s="143">
        <v>0</v>
      </c>
      <c r="J28" s="98">
        <v>0</v>
      </c>
      <c r="K28" s="143">
        <f t="shared" si="4"/>
        <v>0</v>
      </c>
      <c r="L28" s="98">
        <v>30</v>
      </c>
      <c r="M28" s="143">
        <f t="shared" si="5"/>
        <v>0.3</v>
      </c>
      <c r="N28" s="98">
        <v>38</v>
      </c>
      <c r="O28" s="143">
        <f t="shared" si="6"/>
        <v>0.38</v>
      </c>
      <c r="P28" s="98">
        <v>31</v>
      </c>
      <c r="Q28" s="143">
        <f t="shared" si="7"/>
        <v>0.31</v>
      </c>
      <c r="R28" s="98">
        <v>1</v>
      </c>
      <c r="S28" s="143">
        <f t="shared" si="8"/>
        <v>0.01</v>
      </c>
      <c r="T28" s="138" t="str">
        <f t="shared" si="9"/>
        <v>đúng</v>
      </c>
      <c r="U28" s="138" t="str">
        <f>IF(C28='BO HOC'!I30,"Đúng","Sai")</f>
        <v>Đúng</v>
      </c>
      <c r="V28" s="5"/>
      <c r="W28" s="5"/>
      <c r="X28" s="5"/>
    </row>
    <row r="29" spans="1:24" ht="21" customHeight="1" x14ac:dyDescent="0.2">
      <c r="A29" s="260"/>
      <c r="B29" s="141">
        <v>9</v>
      </c>
      <c r="C29" s="142">
        <f t="shared" si="0"/>
        <v>98</v>
      </c>
      <c r="D29" s="98">
        <v>77</v>
      </c>
      <c r="E29" s="143">
        <f t="shared" si="1"/>
        <v>0.7857142857142857</v>
      </c>
      <c r="F29" s="98">
        <v>21</v>
      </c>
      <c r="G29" s="143">
        <f t="shared" si="2"/>
        <v>0.21428571428571427</v>
      </c>
      <c r="H29" s="98">
        <v>0</v>
      </c>
      <c r="I29" s="143">
        <f t="shared" ref="I29:I85" si="10">IF($C29&lt;&gt;0,H29/$C29,)</f>
        <v>0</v>
      </c>
      <c r="J29" s="98">
        <v>0</v>
      </c>
      <c r="K29" s="143">
        <f t="shared" si="4"/>
        <v>0</v>
      </c>
      <c r="L29" s="98">
        <v>28</v>
      </c>
      <c r="M29" s="143">
        <f t="shared" si="5"/>
        <v>0.2857142857142857</v>
      </c>
      <c r="N29" s="98">
        <v>36</v>
      </c>
      <c r="O29" s="143">
        <f t="shared" si="6"/>
        <v>0.36734693877551022</v>
      </c>
      <c r="P29" s="98">
        <v>33</v>
      </c>
      <c r="Q29" s="143">
        <f t="shared" si="7"/>
        <v>0.33673469387755101</v>
      </c>
      <c r="R29" s="98">
        <v>1</v>
      </c>
      <c r="S29" s="143">
        <f t="shared" si="8"/>
        <v>1.020408163265306E-2</v>
      </c>
      <c r="T29" s="138" t="str">
        <f t="shared" si="9"/>
        <v>đúng</v>
      </c>
      <c r="U29" s="138" t="str">
        <f>IF(C29='BO HOC'!I31,"Đúng","Sai")</f>
        <v>Đúng</v>
      </c>
      <c r="V29" s="5"/>
      <c r="W29" s="5"/>
      <c r="X29" s="5"/>
    </row>
    <row r="30" spans="1:24" ht="21" customHeight="1" x14ac:dyDescent="0.2">
      <c r="A30" s="261"/>
      <c r="B30" s="144" t="s">
        <v>90</v>
      </c>
      <c r="C30" s="145">
        <f>IF((D30+F30+H30+J30)&lt;&gt;(L30+N30+P30+R30),,(D30+F30+H30+J30))</f>
        <v>486</v>
      </c>
      <c r="D30" s="146">
        <f>SUM(D26:D29)</f>
        <v>398</v>
      </c>
      <c r="E30" s="147">
        <f t="shared" si="1"/>
        <v>0.81893004115226342</v>
      </c>
      <c r="F30" s="146">
        <f>SUM(F26:F29)</f>
        <v>88</v>
      </c>
      <c r="G30" s="147">
        <f t="shared" si="2"/>
        <v>0.18106995884773663</v>
      </c>
      <c r="H30" s="146">
        <f>SUM(H26:H29)</f>
        <v>0</v>
      </c>
      <c r="I30" s="147">
        <f t="shared" si="10"/>
        <v>0</v>
      </c>
      <c r="J30" s="146">
        <f>SUM(J26:J29)</f>
        <v>0</v>
      </c>
      <c r="K30" s="147">
        <f t="shared" si="4"/>
        <v>0</v>
      </c>
      <c r="L30" s="146">
        <f>SUM(L26:L29)</f>
        <v>129</v>
      </c>
      <c r="M30" s="147">
        <f t="shared" si="5"/>
        <v>0.26543209876543211</v>
      </c>
      <c r="N30" s="146">
        <f>SUM(N26:N29)</f>
        <v>179</v>
      </c>
      <c r="O30" s="147">
        <f t="shared" si="6"/>
        <v>0.36831275720164608</v>
      </c>
      <c r="P30" s="146">
        <f>SUM(P26:P29)</f>
        <v>161</v>
      </c>
      <c r="Q30" s="147">
        <f t="shared" si="7"/>
        <v>0.33127572016460904</v>
      </c>
      <c r="R30" s="146">
        <f>SUM(R26:R29)</f>
        <v>17</v>
      </c>
      <c r="S30" s="147">
        <f t="shared" si="8"/>
        <v>3.4979423868312758E-2</v>
      </c>
      <c r="T30" s="138" t="str">
        <f t="shared" si="9"/>
        <v>đúng</v>
      </c>
      <c r="U30" s="138" t="str">
        <f>IF(C30='BO HOC'!I32,"Đúng","Sai")</f>
        <v>Đúng</v>
      </c>
      <c r="V30" s="5"/>
      <c r="W30" s="5"/>
      <c r="X30" s="5"/>
    </row>
    <row r="31" spans="1:24" ht="21" customHeight="1" x14ac:dyDescent="0.2">
      <c r="A31" s="284" t="s">
        <v>32</v>
      </c>
      <c r="B31" s="141">
        <v>6</v>
      </c>
      <c r="C31" s="142">
        <f t="shared" si="0"/>
        <v>88</v>
      </c>
      <c r="D31" s="98">
        <v>76</v>
      </c>
      <c r="E31" s="143">
        <f t="shared" si="1"/>
        <v>0.86363636363636365</v>
      </c>
      <c r="F31" s="98">
        <v>12</v>
      </c>
      <c r="G31" s="143">
        <f t="shared" si="2"/>
        <v>0.13636363636363635</v>
      </c>
      <c r="H31" s="98">
        <v>0</v>
      </c>
      <c r="I31" s="143">
        <f t="shared" si="10"/>
        <v>0</v>
      </c>
      <c r="J31" s="98">
        <v>0</v>
      </c>
      <c r="K31" s="143">
        <f t="shared" si="4"/>
        <v>0</v>
      </c>
      <c r="L31" s="98">
        <v>34</v>
      </c>
      <c r="M31" s="143">
        <f t="shared" si="5"/>
        <v>0.38636363636363635</v>
      </c>
      <c r="N31" s="98">
        <v>40</v>
      </c>
      <c r="O31" s="143">
        <f t="shared" si="6"/>
        <v>0.45454545454545453</v>
      </c>
      <c r="P31" s="98">
        <v>11</v>
      </c>
      <c r="Q31" s="143">
        <f t="shared" si="7"/>
        <v>0.125</v>
      </c>
      <c r="R31" s="98">
        <v>3</v>
      </c>
      <c r="S31" s="143">
        <f t="shared" si="8"/>
        <v>3.4090909090909088E-2</v>
      </c>
      <c r="T31" s="138" t="str">
        <f t="shared" si="9"/>
        <v>đúng</v>
      </c>
      <c r="U31" s="138" t="str">
        <f>IF(C31='BO HOC'!I33,"Đúng","Sai")</f>
        <v>Đúng</v>
      </c>
      <c r="V31" s="5"/>
      <c r="W31" s="5"/>
      <c r="X31" s="5"/>
    </row>
    <row r="32" spans="1:24" ht="21" customHeight="1" x14ac:dyDescent="0.2">
      <c r="A32" s="260"/>
      <c r="B32" s="141">
        <v>7</v>
      </c>
      <c r="C32" s="142">
        <f t="shared" si="0"/>
        <v>99</v>
      </c>
      <c r="D32" s="98">
        <v>85</v>
      </c>
      <c r="E32" s="143">
        <f t="shared" si="1"/>
        <v>0.85858585858585856</v>
      </c>
      <c r="F32" s="98">
        <v>13</v>
      </c>
      <c r="G32" s="143">
        <f t="shared" si="2"/>
        <v>0.13131313131313133</v>
      </c>
      <c r="H32" s="98">
        <v>1</v>
      </c>
      <c r="I32" s="143">
        <f t="shared" si="10"/>
        <v>1.0101010101010102E-2</v>
      </c>
      <c r="J32" s="98">
        <v>0</v>
      </c>
      <c r="K32" s="143">
        <f t="shared" si="4"/>
        <v>0</v>
      </c>
      <c r="L32" s="98">
        <v>43</v>
      </c>
      <c r="M32" s="143">
        <f t="shared" si="5"/>
        <v>0.43434343434343436</v>
      </c>
      <c r="N32" s="98">
        <v>32</v>
      </c>
      <c r="O32" s="143">
        <f t="shared" si="6"/>
        <v>0.32323232323232326</v>
      </c>
      <c r="P32" s="98">
        <v>18</v>
      </c>
      <c r="Q32" s="143">
        <f t="shared" si="7"/>
        <v>0.18181818181818182</v>
      </c>
      <c r="R32" s="98">
        <v>6</v>
      </c>
      <c r="S32" s="143">
        <f t="shared" si="8"/>
        <v>6.0606060606060608E-2</v>
      </c>
      <c r="T32" s="138" t="str">
        <f t="shared" si="9"/>
        <v>đúng</v>
      </c>
      <c r="U32" s="138" t="str">
        <f>IF(C32='BO HOC'!I34,"Đúng","Sai")</f>
        <v>Đúng</v>
      </c>
      <c r="V32" s="5"/>
      <c r="W32" s="5"/>
      <c r="X32" s="5"/>
    </row>
    <row r="33" spans="1:24" ht="21" customHeight="1" x14ac:dyDescent="0.2">
      <c r="A33" s="260"/>
      <c r="B33" s="141">
        <v>8</v>
      </c>
      <c r="C33" s="142">
        <f t="shared" si="0"/>
        <v>81</v>
      </c>
      <c r="D33" s="98">
        <v>64</v>
      </c>
      <c r="E33" s="143">
        <f t="shared" si="1"/>
        <v>0.79012345679012341</v>
      </c>
      <c r="F33" s="98">
        <v>17</v>
      </c>
      <c r="G33" s="143">
        <f t="shared" si="2"/>
        <v>0.20987654320987653</v>
      </c>
      <c r="H33" s="98">
        <v>0</v>
      </c>
      <c r="I33" s="143">
        <f t="shared" si="10"/>
        <v>0</v>
      </c>
      <c r="J33" s="98">
        <v>0</v>
      </c>
      <c r="K33" s="143">
        <f t="shared" si="4"/>
        <v>0</v>
      </c>
      <c r="L33" s="98">
        <v>37</v>
      </c>
      <c r="M33" s="143">
        <f t="shared" si="5"/>
        <v>0.4567901234567901</v>
      </c>
      <c r="N33" s="98">
        <v>24</v>
      </c>
      <c r="O33" s="143">
        <f t="shared" si="6"/>
        <v>0.29629629629629628</v>
      </c>
      <c r="P33" s="98">
        <v>16</v>
      </c>
      <c r="Q33" s="143">
        <f t="shared" si="7"/>
        <v>0.19753086419753085</v>
      </c>
      <c r="R33" s="98">
        <v>4</v>
      </c>
      <c r="S33" s="143">
        <f t="shared" si="8"/>
        <v>4.9382716049382713E-2</v>
      </c>
      <c r="T33" s="138" t="str">
        <f t="shared" si="9"/>
        <v>đúng</v>
      </c>
      <c r="U33" s="138" t="str">
        <f>IF(C33='BO HOC'!I35,"Đúng","Sai")</f>
        <v>Đúng</v>
      </c>
      <c r="V33" s="5"/>
      <c r="W33" s="5"/>
      <c r="X33" s="5"/>
    </row>
    <row r="34" spans="1:24" ht="21" customHeight="1" x14ac:dyDescent="0.2">
      <c r="A34" s="260"/>
      <c r="B34" s="141">
        <v>9</v>
      </c>
      <c r="C34" s="142">
        <f t="shared" si="0"/>
        <v>59</v>
      </c>
      <c r="D34" s="98">
        <v>54</v>
      </c>
      <c r="E34" s="143">
        <f t="shared" si="1"/>
        <v>0.9152542372881356</v>
      </c>
      <c r="F34" s="98">
        <v>5</v>
      </c>
      <c r="G34" s="143">
        <f t="shared" si="2"/>
        <v>8.4745762711864403E-2</v>
      </c>
      <c r="H34" s="98">
        <v>0</v>
      </c>
      <c r="I34" s="143">
        <f t="shared" si="10"/>
        <v>0</v>
      </c>
      <c r="J34" s="98">
        <v>0</v>
      </c>
      <c r="K34" s="143">
        <f t="shared" si="4"/>
        <v>0</v>
      </c>
      <c r="L34" s="98">
        <v>26</v>
      </c>
      <c r="M34" s="143">
        <f t="shared" si="5"/>
        <v>0.44067796610169491</v>
      </c>
      <c r="N34" s="98">
        <v>21</v>
      </c>
      <c r="O34" s="143">
        <f t="shared" si="6"/>
        <v>0.3559322033898305</v>
      </c>
      <c r="P34" s="98">
        <v>10</v>
      </c>
      <c r="Q34" s="143">
        <f t="shared" si="7"/>
        <v>0.16949152542372881</v>
      </c>
      <c r="R34" s="98">
        <v>2</v>
      </c>
      <c r="S34" s="143">
        <f t="shared" si="8"/>
        <v>3.3898305084745763E-2</v>
      </c>
      <c r="T34" s="138" t="str">
        <f t="shared" si="9"/>
        <v>đúng</v>
      </c>
      <c r="U34" s="138" t="str">
        <f>IF(C34='BO HOC'!I36,"Đúng","Sai")</f>
        <v>Đúng</v>
      </c>
      <c r="V34" s="5"/>
      <c r="W34" s="5"/>
      <c r="X34" s="5"/>
    </row>
    <row r="35" spans="1:24" ht="21" customHeight="1" x14ac:dyDescent="0.2">
      <c r="A35" s="261"/>
      <c r="B35" s="144" t="s">
        <v>90</v>
      </c>
      <c r="C35" s="145">
        <v>327</v>
      </c>
      <c r="D35" s="146">
        <f>SUM(D31:D34)</f>
        <v>279</v>
      </c>
      <c r="E35" s="147">
        <f t="shared" si="1"/>
        <v>0.85321100917431192</v>
      </c>
      <c r="F35" s="146">
        <f>SUM(F31:F34)</f>
        <v>47</v>
      </c>
      <c r="G35" s="147">
        <f t="shared" si="2"/>
        <v>0.14373088685015289</v>
      </c>
      <c r="H35" s="146">
        <f>SUM(H31:H34)</f>
        <v>1</v>
      </c>
      <c r="I35" s="147">
        <f t="shared" si="10"/>
        <v>3.0581039755351682E-3</v>
      </c>
      <c r="J35" s="146">
        <f>SUM(J31:J34)</f>
        <v>0</v>
      </c>
      <c r="K35" s="147">
        <f t="shared" si="4"/>
        <v>0</v>
      </c>
      <c r="L35" s="146">
        <f>SUM(L31:L34)</f>
        <v>140</v>
      </c>
      <c r="M35" s="147">
        <f t="shared" si="5"/>
        <v>0.42813455657492355</v>
      </c>
      <c r="N35" s="146">
        <f>SUM(N31:N34)</f>
        <v>117</v>
      </c>
      <c r="O35" s="147">
        <f t="shared" si="6"/>
        <v>0.3577981651376147</v>
      </c>
      <c r="P35" s="146">
        <f>SUM(P31:P34)</f>
        <v>55</v>
      </c>
      <c r="Q35" s="147">
        <f t="shared" si="7"/>
        <v>0.16819571865443425</v>
      </c>
      <c r="R35" s="146">
        <f>SUM(R31:R34)</f>
        <v>15</v>
      </c>
      <c r="S35" s="147">
        <f t="shared" si="8"/>
        <v>4.5871559633027525E-2</v>
      </c>
      <c r="T35" s="138" t="str">
        <f t="shared" si="9"/>
        <v>đúng</v>
      </c>
      <c r="U35" s="138" t="str">
        <f>IF(C35='BO HOC'!I37,"Đúng","Sai")</f>
        <v>Đúng</v>
      </c>
      <c r="V35" s="5"/>
      <c r="W35" s="5"/>
      <c r="X35" s="5"/>
    </row>
    <row r="36" spans="1:24" ht="21" customHeight="1" x14ac:dyDescent="0.2">
      <c r="A36" s="284" t="s">
        <v>33</v>
      </c>
      <c r="B36" s="141">
        <v>6</v>
      </c>
      <c r="C36" s="142">
        <f t="shared" ref="C36:C54" si="11">IF((D36+F36+H36+J36)&lt;&gt;(L36+N36+P36+R36),,(D36+F36+H36+J36))</f>
        <v>81</v>
      </c>
      <c r="D36" s="98">
        <v>69</v>
      </c>
      <c r="E36" s="143">
        <f t="shared" si="1"/>
        <v>0.85185185185185186</v>
      </c>
      <c r="F36" s="98">
        <v>12</v>
      </c>
      <c r="G36" s="143">
        <f t="shared" si="2"/>
        <v>0.14814814814814814</v>
      </c>
      <c r="H36" s="98">
        <v>0</v>
      </c>
      <c r="I36" s="143">
        <f t="shared" si="10"/>
        <v>0</v>
      </c>
      <c r="J36" s="98">
        <v>0</v>
      </c>
      <c r="K36" s="143">
        <f t="shared" si="4"/>
        <v>0</v>
      </c>
      <c r="L36" s="98">
        <v>20</v>
      </c>
      <c r="M36" s="143">
        <f t="shared" si="5"/>
        <v>0.24691358024691357</v>
      </c>
      <c r="N36" s="98">
        <v>32</v>
      </c>
      <c r="O36" s="143">
        <f t="shared" si="6"/>
        <v>0.39506172839506171</v>
      </c>
      <c r="P36" s="98">
        <v>27</v>
      </c>
      <c r="Q36" s="143">
        <f t="shared" si="7"/>
        <v>0.33333333333333331</v>
      </c>
      <c r="R36" s="98">
        <v>2</v>
      </c>
      <c r="S36" s="143">
        <f t="shared" si="8"/>
        <v>2.4691358024691357E-2</v>
      </c>
      <c r="T36" s="138" t="str">
        <f t="shared" si="9"/>
        <v>đúng</v>
      </c>
      <c r="U36" s="138" t="str">
        <f>IF(C36='BO HOC'!I38,"Đúng","Sai")</f>
        <v>Đúng</v>
      </c>
      <c r="V36" s="5"/>
      <c r="W36" s="5"/>
      <c r="X36" s="5"/>
    </row>
    <row r="37" spans="1:24" ht="21" customHeight="1" x14ac:dyDescent="0.2">
      <c r="A37" s="260"/>
      <c r="B37" s="141">
        <v>7</v>
      </c>
      <c r="C37" s="142">
        <f t="shared" si="11"/>
        <v>100</v>
      </c>
      <c r="D37" s="98">
        <v>87</v>
      </c>
      <c r="E37" s="143">
        <f t="shared" si="1"/>
        <v>0.87</v>
      </c>
      <c r="F37" s="98">
        <v>13</v>
      </c>
      <c r="G37" s="143">
        <f t="shared" si="2"/>
        <v>0.13</v>
      </c>
      <c r="H37" s="98">
        <v>0</v>
      </c>
      <c r="I37" s="143">
        <f t="shared" si="10"/>
        <v>0</v>
      </c>
      <c r="J37" s="98">
        <v>0</v>
      </c>
      <c r="K37" s="143">
        <f t="shared" si="4"/>
        <v>0</v>
      </c>
      <c r="L37" s="98">
        <v>41</v>
      </c>
      <c r="M37" s="143">
        <f t="shared" si="5"/>
        <v>0.41</v>
      </c>
      <c r="N37" s="98">
        <v>49</v>
      </c>
      <c r="O37" s="143">
        <f t="shared" si="6"/>
        <v>0.49</v>
      </c>
      <c r="P37" s="98">
        <v>9</v>
      </c>
      <c r="Q37" s="143">
        <f t="shared" si="7"/>
        <v>0.09</v>
      </c>
      <c r="R37" s="98">
        <v>1</v>
      </c>
      <c r="S37" s="143">
        <f t="shared" si="8"/>
        <v>0.01</v>
      </c>
      <c r="T37" s="138" t="str">
        <f t="shared" si="9"/>
        <v>đúng</v>
      </c>
      <c r="U37" s="138" t="str">
        <f>IF(C37='BO HOC'!I39,"Đúng","Sai")</f>
        <v>Đúng</v>
      </c>
      <c r="V37" s="5"/>
      <c r="W37" s="5"/>
      <c r="X37" s="5"/>
    </row>
    <row r="38" spans="1:24" ht="21" customHeight="1" x14ac:dyDescent="0.2">
      <c r="A38" s="260"/>
      <c r="B38" s="141">
        <v>8</v>
      </c>
      <c r="C38" s="142">
        <f t="shared" si="11"/>
        <v>87</v>
      </c>
      <c r="D38" s="98">
        <v>75</v>
      </c>
      <c r="E38" s="143">
        <f t="shared" si="1"/>
        <v>0.86206896551724133</v>
      </c>
      <c r="F38" s="98">
        <v>12</v>
      </c>
      <c r="G38" s="143">
        <f t="shared" si="2"/>
        <v>0.13793103448275862</v>
      </c>
      <c r="H38" s="98">
        <v>0</v>
      </c>
      <c r="I38" s="143">
        <f t="shared" si="10"/>
        <v>0</v>
      </c>
      <c r="J38" s="98">
        <v>0</v>
      </c>
      <c r="K38" s="143">
        <f t="shared" si="4"/>
        <v>0</v>
      </c>
      <c r="L38" s="98">
        <v>32</v>
      </c>
      <c r="M38" s="143">
        <f t="shared" si="5"/>
        <v>0.36781609195402298</v>
      </c>
      <c r="N38" s="98">
        <v>26</v>
      </c>
      <c r="O38" s="143">
        <f t="shared" si="6"/>
        <v>0.2988505747126437</v>
      </c>
      <c r="P38" s="98">
        <v>25</v>
      </c>
      <c r="Q38" s="143">
        <f t="shared" si="7"/>
        <v>0.28735632183908044</v>
      </c>
      <c r="R38" s="98">
        <v>4</v>
      </c>
      <c r="S38" s="143">
        <f t="shared" si="8"/>
        <v>4.5977011494252873E-2</v>
      </c>
      <c r="T38" s="138" t="str">
        <f t="shared" si="9"/>
        <v>đúng</v>
      </c>
      <c r="U38" s="138" t="str">
        <f>IF(C38='BO HOC'!I40,"Đúng","Sai")</f>
        <v>Đúng</v>
      </c>
      <c r="V38" s="5"/>
      <c r="W38" s="5"/>
      <c r="X38" s="5"/>
    </row>
    <row r="39" spans="1:24" ht="21" customHeight="1" x14ac:dyDescent="0.2">
      <c r="A39" s="260"/>
      <c r="B39" s="141">
        <v>9</v>
      </c>
      <c r="C39" s="142">
        <f t="shared" si="11"/>
        <v>58</v>
      </c>
      <c r="D39" s="98">
        <v>54</v>
      </c>
      <c r="E39" s="143">
        <f t="shared" si="1"/>
        <v>0.93103448275862066</v>
      </c>
      <c r="F39" s="98">
        <v>4</v>
      </c>
      <c r="G39" s="143">
        <f t="shared" si="2"/>
        <v>6.8965517241379309E-2</v>
      </c>
      <c r="H39" s="98">
        <v>0</v>
      </c>
      <c r="I39" s="143">
        <f t="shared" si="10"/>
        <v>0</v>
      </c>
      <c r="J39" s="98">
        <v>0</v>
      </c>
      <c r="K39" s="143">
        <f t="shared" si="4"/>
        <v>0</v>
      </c>
      <c r="L39" s="98">
        <v>32</v>
      </c>
      <c r="M39" s="143">
        <f t="shared" si="5"/>
        <v>0.55172413793103448</v>
      </c>
      <c r="N39" s="98">
        <v>18</v>
      </c>
      <c r="O39" s="143">
        <f t="shared" si="6"/>
        <v>0.31034482758620691</v>
      </c>
      <c r="P39" s="98">
        <v>8</v>
      </c>
      <c r="Q39" s="143">
        <f t="shared" si="7"/>
        <v>0.13793103448275862</v>
      </c>
      <c r="R39" s="98">
        <v>0</v>
      </c>
      <c r="S39" s="143">
        <f t="shared" si="8"/>
        <v>0</v>
      </c>
      <c r="T39" s="138" t="str">
        <f t="shared" si="9"/>
        <v>đúng</v>
      </c>
      <c r="U39" s="138" t="str">
        <f>IF(C39='BO HOC'!I41,"Đúng","Sai")</f>
        <v>Đúng</v>
      </c>
      <c r="V39" s="5"/>
      <c r="W39" s="5"/>
      <c r="X39" s="5"/>
    </row>
    <row r="40" spans="1:24" ht="21" customHeight="1" x14ac:dyDescent="0.2">
      <c r="A40" s="261"/>
      <c r="B40" s="144" t="s">
        <v>90</v>
      </c>
      <c r="C40" s="145">
        <f t="shared" si="11"/>
        <v>326</v>
      </c>
      <c r="D40" s="146">
        <f>SUM(D36:D39)</f>
        <v>285</v>
      </c>
      <c r="E40" s="147">
        <f t="shared" si="1"/>
        <v>0.87423312883435578</v>
      </c>
      <c r="F40" s="146">
        <f>SUM(F36:F39)</f>
        <v>41</v>
      </c>
      <c r="G40" s="147">
        <f t="shared" si="2"/>
        <v>0.12576687116564417</v>
      </c>
      <c r="H40" s="146">
        <f>SUM(H36:H39)</f>
        <v>0</v>
      </c>
      <c r="I40" s="147">
        <f t="shared" si="10"/>
        <v>0</v>
      </c>
      <c r="J40" s="146">
        <f>SUM(J36:J39)</f>
        <v>0</v>
      </c>
      <c r="K40" s="147">
        <f t="shared" si="4"/>
        <v>0</v>
      </c>
      <c r="L40" s="146">
        <f>SUM(L36:L39)</f>
        <v>125</v>
      </c>
      <c r="M40" s="147">
        <f t="shared" si="5"/>
        <v>0.3834355828220859</v>
      </c>
      <c r="N40" s="146">
        <f>SUM(N36:N39)</f>
        <v>125</v>
      </c>
      <c r="O40" s="147">
        <f t="shared" si="6"/>
        <v>0.3834355828220859</v>
      </c>
      <c r="P40" s="146">
        <f>SUM(P36:P39)</f>
        <v>69</v>
      </c>
      <c r="Q40" s="147">
        <f t="shared" si="7"/>
        <v>0.21165644171779141</v>
      </c>
      <c r="R40" s="146">
        <f>SUM(R36:R39)</f>
        <v>7</v>
      </c>
      <c r="S40" s="147">
        <f t="shared" si="8"/>
        <v>2.1472392638036811E-2</v>
      </c>
      <c r="T40" s="138" t="str">
        <f t="shared" si="9"/>
        <v>đúng</v>
      </c>
      <c r="U40" s="138" t="str">
        <f>IF(C40='BO HOC'!I42,"Đúng","Sai")</f>
        <v>Đúng</v>
      </c>
      <c r="V40" s="5"/>
      <c r="W40" s="5"/>
      <c r="X40" s="5"/>
    </row>
    <row r="41" spans="1:24" ht="21" customHeight="1" x14ac:dyDescent="0.2">
      <c r="A41" s="284" t="s">
        <v>34</v>
      </c>
      <c r="B41" s="141">
        <v>6</v>
      </c>
      <c r="C41" s="142">
        <f t="shared" si="11"/>
        <v>138</v>
      </c>
      <c r="D41" s="98">
        <v>114</v>
      </c>
      <c r="E41" s="143">
        <f t="shared" si="1"/>
        <v>0.82608695652173914</v>
      </c>
      <c r="F41" s="98">
        <v>24</v>
      </c>
      <c r="G41" s="143">
        <f t="shared" si="2"/>
        <v>0.17391304347826086</v>
      </c>
      <c r="H41" s="98">
        <v>0</v>
      </c>
      <c r="I41" s="143">
        <f t="shared" si="10"/>
        <v>0</v>
      </c>
      <c r="J41" s="98">
        <v>0</v>
      </c>
      <c r="K41" s="143">
        <f t="shared" si="4"/>
        <v>0</v>
      </c>
      <c r="L41" s="98">
        <v>40</v>
      </c>
      <c r="M41" s="143">
        <f t="shared" si="5"/>
        <v>0.28985507246376813</v>
      </c>
      <c r="N41" s="98">
        <v>60</v>
      </c>
      <c r="O41" s="143">
        <f t="shared" si="6"/>
        <v>0.43478260869565216</v>
      </c>
      <c r="P41" s="98">
        <v>37</v>
      </c>
      <c r="Q41" s="143">
        <f t="shared" si="7"/>
        <v>0.26811594202898553</v>
      </c>
      <c r="R41" s="98">
        <v>1</v>
      </c>
      <c r="S41" s="143">
        <f t="shared" si="8"/>
        <v>7.246376811594203E-3</v>
      </c>
      <c r="T41" s="138" t="str">
        <f t="shared" si="9"/>
        <v>đúng</v>
      </c>
      <c r="U41" s="138" t="str">
        <f>IF(C41='BO HOC'!I43,"Đúng","Sai")</f>
        <v>Đúng</v>
      </c>
      <c r="V41" s="5"/>
      <c r="W41" s="5"/>
      <c r="X41" s="5"/>
    </row>
    <row r="42" spans="1:24" ht="21" customHeight="1" x14ac:dyDescent="0.2">
      <c r="A42" s="260"/>
      <c r="B42" s="141">
        <v>7</v>
      </c>
      <c r="C42" s="142">
        <f t="shared" si="11"/>
        <v>169</v>
      </c>
      <c r="D42" s="98">
        <v>145</v>
      </c>
      <c r="E42" s="143">
        <f t="shared" si="1"/>
        <v>0.85798816568047342</v>
      </c>
      <c r="F42" s="98">
        <v>19</v>
      </c>
      <c r="G42" s="143">
        <f t="shared" si="2"/>
        <v>0.11242603550295859</v>
      </c>
      <c r="H42" s="98">
        <v>5</v>
      </c>
      <c r="I42" s="143">
        <f t="shared" si="10"/>
        <v>2.9585798816568046E-2</v>
      </c>
      <c r="J42" s="98">
        <v>0</v>
      </c>
      <c r="K42" s="143">
        <f t="shared" si="4"/>
        <v>0</v>
      </c>
      <c r="L42" s="98">
        <v>67</v>
      </c>
      <c r="M42" s="143">
        <f t="shared" si="5"/>
        <v>0.39644970414201186</v>
      </c>
      <c r="N42" s="98">
        <v>68</v>
      </c>
      <c r="O42" s="143">
        <f t="shared" si="6"/>
        <v>0.40236686390532544</v>
      </c>
      <c r="P42" s="98">
        <v>31</v>
      </c>
      <c r="Q42" s="143">
        <f t="shared" si="7"/>
        <v>0.18343195266272189</v>
      </c>
      <c r="R42" s="98">
        <v>3</v>
      </c>
      <c r="S42" s="143">
        <f t="shared" si="8"/>
        <v>1.7751479289940829E-2</v>
      </c>
      <c r="T42" s="138" t="str">
        <f t="shared" si="9"/>
        <v>đúng</v>
      </c>
      <c r="U42" s="138" t="str">
        <f>IF(C42='BO HOC'!I44,"Đúng","Sai")</f>
        <v>Đúng</v>
      </c>
      <c r="V42" s="5"/>
      <c r="W42" s="5"/>
      <c r="X42" s="5"/>
    </row>
    <row r="43" spans="1:24" ht="21" customHeight="1" x14ac:dyDescent="0.2">
      <c r="A43" s="260"/>
      <c r="B43" s="141">
        <v>8</v>
      </c>
      <c r="C43" s="142">
        <f t="shared" si="11"/>
        <v>124</v>
      </c>
      <c r="D43" s="98">
        <v>91</v>
      </c>
      <c r="E43" s="143">
        <f t="shared" si="1"/>
        <v>0.7338709677419355</v>
      </c>
      <c r="F43" s="98">
        <v>25</v>
      </c>
      <c r="G43" s="143">
        <f t="shared" si="2"/>
        <v>0.20161290322580644</v>
      </c>
      <c r="H43" s="98">
        <v>8</v>
      </c>
      <c r="I43" s="143">
        <f t="shared" si="10"/>
        <v>6.4516129032258063E-2</v>
      </c>
      <c r="J43" s="98">
        <v>0</v>
      </c>
      <c r="K43" s="143">
        <f t="shared" si="4"/>
        <v>0</v>
      </c>
      <c r="L43" s="98">
        <v>33</v>
      </c>
      <c r="M43" s="143">
        <f t="shared" si="5"/>
        <v>0.2661290322580645</v>
      </c>
      <c r="N43" s="98">
        <v>40</v>
      </c>
      <c r="O43" s="143">
        <f t="shared" si="6"/>
        <v>0.32258064516129031</v>
      </c>
      <c r="P43" s="98">
        <v>45</v>
      </c>
      <c r="Q43" s="143">
        <f t="shared" si="7"/>
        <v>0.36290322580645162</v>
      </c>
      <c r="R43" s="98">
        <v>6</v>
      </c>
      <c r="S43" s="143">
        <f t="shared" si="8"/>
        <v>4.8387096774193547E-2</v>
      </c>
      <c r="T43" s="138" t="str">
        <f t="shared" si="9"/>
        <v>đúng</v>
      </c>
      <c r="U43" s="138" t="str">
        <f>IF(C43='BO HOC'!I45,"Đúng","Sai")</f>
        <v>Đúng</v>
      </c>
      <c r="V43" s="5"/>
      <c r="W43" s="5"/>
      <c r="X43" s="5"/>
    </row>
    <row r="44" spans="1:24" ht="21" customHeight="1" x14ac:dyDescent="0.2">
      <c r="A44" s="260"/>
      <c r="B44" s="141">
        <v>9</v>
      </c>
      <c r="C44" s="142">
        <f t="shared" si="11"/>
        <v>110</v>
      </c>
      <c r="D44" s="98">
        <v>88</v>
      </c>
      <c r="E44" s="143">
        <f t="shared" si="1"/>
        <v>0.8</v>
      </c>
      <c r="F44" s="98">
        <v>22</v>
      </c>
      <c r="G44" s="143">
        <f t="shared" si="2"/>
        <v>0.2</v>
      </c>
      <c r="H44" s="98">
        <v>0</v>
      </c>
      <c r="I44" s="143">
        <f t="shared" si="10"/>
        <v>0</v>
      </c>
      <c r="J44" s="98">
        <v>0</v>
      </c>
      <c r="K44" s="143">
        <f t="shared" si="4"/>
        <v>0</v>
      </c>
      <c r="L44" s="98">
        <v>49</v>
      </c>
      <c r="M44" s="143">
        <f t="shared" si="5"/>
        <v>0.44545454545454544</v>
      </c>
      <c r="N44" s="98">
        <v>41</v>
      </c>
      <c r="O44" s="143">
        <f t="shared" si="6"/>
        <v>0.37272727272727274</v>
      </c>
      <c r="P44" s="98">
        <v>19</v>
      </c>
      <c r="Q44" s="143">
        <f t="shared" si="7"/>
        <v>0.17272727272727273</v>
      </c>
      <c r="R44" s="98">
        <v>1</v>
      </c>
      <c r="S44" s="143">
        <f t="shared" si="8"/>
        <v>9.0909090909090905E-3</v>
      </c>
      <c r="T44" s="138" t="str">
        <f t="shared" si="9"/>
        <v>đúng</v>
      </c>
      <c r="U44" s="138" t="str">
        <f>IF(C44='BO HOC'!I46,"Đúng","Sai")</f>
        <v>Đúng</v>
      </c>
      <c r="V44" s="5"/>
      <c r="W44" s="5"/>
      <c r="X44" s="5"/>
    </row>
    <row r="45" spans="1:24" ht="21" customHeight="1" x14ac:dyDescent="0.2">
      <c r="A45" s="261"/>
      <c r="B45" s="144" t="s">
        <v>90</v>
      </c>
      <c r="C45" s="145">
        <f t="shared" si="11"/>
        <v>541</v>
      </c>
      <c r="D45" s="146">
        <f>SUM(D41:D44)</f>
        <v>438</v>
      </c>
      <c r="E45" s="147">
        <f t="shared" si="1"/>
        <v>0.80961182994454717</v>
      </c>
      <c r="F45" s="146">
        <f>SUM(F41:F44)</f>
        <v>90</v>
      </c>
      <c r="G45" s="147">
        <f t="shared" si="2"/>
        <v>0.16635859519408502</v>
      </c>
      <c r="H45" s="146">
        <f>SUM(H41:H44)</f>
        <v>13</v>
      </c>
      <c r="I45" s="147">
        <f t="shared" si="10"/>
        <v>2.4029574861367836E-2</v>
      </c>
      <c r="J45" s="146">
        <f>SUM(J41:J44)</f>
        <v>0</v>
      </c>
      <c r="K45" s="147">
        <f t="shared" si="4"/>
        <v>0</v>
      </c>
      <c r="L45" s="146">
        <f>SUM(L41:L44)</f>
        <v>189</v>
      </c>
      <c r="M45" s="147">
        <f t="shared" si="5"/>
        <v>0.34935304990757854</v>
      </c>
      <c r="N45" s="146">
        <f>SUM(N41:N44)</f>
        <v>209</v>
      </c>
      <c r="O45" s="147">
        <f t="shared" si="6"/>
        <v>0.38632162661737524</v>
      </c>
      <c r="P45" s="146">
        <f>SUM(P41:P44)</f>
        <v>132</v>
      </c>
      <c r="Q45" s="147">
        <f t="shared" si="7"/>
        <v>0.24399260628465805</v>
      </c>
      <c r="R45" s="146">
        <f>SUM(R41:R44)</f>
        <v>11</v>
      </c>
      <c r="S45" s="147">
        <f t="shared" si="8"/>
        <v>2.0332717190388171E-2</v>
      </c>
      <c r="T45" s="138" t="str">
        <f t="shared" si="9"/>
        <v>đúng</v>
      </c>
      <c r="U45" s="138" t="str">
        <f>IF(C45='BO HOC'!I47,"Đúng","Sai")</f>
        <v>Đúng</v>
      </c>
      <c r="V45" s="5"/>
      <c r="W45" s="5"/>
      <c r="X45" s="5"/>
    </row>
    <row r="46" spans="1:24" ht="21" customHeight="1" x14ac:dyDescent="0.2">
      <c r="A46" s="284" t="s">
        <v>35</v>
      </c>
      <c r="B46" s="141">
        <v>6</v>
      </c>
      <c r="C46" s="142">
        <f t="shared" si="11"/>
        <v>320</v>
      </c>
      <c r="D46" s="98">
        <v>300</v>
      </c>
      <c r="E46" s="143">
        <f t="shared" si="1"/>
        <v>0.9375</v>
      </c>
      <c r="F46" s="98">
        <v>20</v>
      </c>
      <c r="G46" s="143">
        <f t="shared" si="2"/>
        <v>6.25E-2</v>
      </c>
      <c r="H46" s="98"/>
      <c r="I46" s="143">
        <f t="shared" si="10"/>
        <v>0</v>
      </c>
      <c r="J46" s="98"/>
      <c r="K46" s="143">
        <f t="shared" si="4"/>
        <v>0</v>
      </c>
      <c r="L46" s="98">
        <v>75</v>
      </c>
      <c r="M46" s="143">
        <f t="shared" si="5"/>
        <v>0.234375</v>
      </c>
      <c r="N46" s="98">
        <v>135</v>
      </c>
      <c r="O46" s="143">
        <f t="shared" si="6"/>
        <v>0.421875</v>
      </c>
      <c r="P46" s="98">
        <v>105</v>
      </c>
      <c r="Q46" s="143">
        <f t="shared" si="7"/>
        <v>0.328125</v>
      </c>
      <c r="R46" s="98">
        <v>5</v>
      </c>
      <c r="S46" s="143">
        <f t="shared" si="8"/>
        <v>1.5625E-2</v>
      </c>
      <c r="T46" s="138" t="str">
        <f t="shared" si="9"/>
        <v>đúng</v>
      </c>
      <c r="U46" s="138" t="str">
        <f>IF(C46='BO HOC'!I48,"Đúng","Sai")</f>
        <v>Đúng</v>
      </c>
      <c r="V46" s="5"/>
      <c r="W46" s="5"/>
      <c r="X46" s="5"/>
    </row>
    <row r="47" spans="1:24" ht="21" customHeight="1" x14ac:dyDescent="0.2">
      <c r="A47" s="260"/>
      <c r="B47" s="141">
        <v>7</v>
      </c>
      <c r="C47" s="142">
        <f t="shared" si="11"/>
        <v>324</v>
      </c>
      <c r="D47" s="98">
        <v>310</v>
      </c>
      <c r="E47" s="143">
        <f t="shared" si="1"/>
        <v>0.95679012345679015</v>
      </c>
      <c r="F47" s="98">
        <v>14</v>
      </c>
      <c r="G47" s="143">
        <f t="shared" si="2"/>
        <v>4.3209876543209874E-2</v>
      </c>
      <c r="H47" s="98"/>
      <c r="I47" s="143">
        <f t="shared" si="10"/>
        <v>0</v>
      </c>
      <c r="J47" s="98"/>
      <c r="K47" s="143">
        <f t="shared" si="4"/>
        <v>0</v>
      </c>
      <c r="L47" s="98">
        <v>88</v>
      </c>
      <c r="M47" s="143">
        <f t="shared" si="5"/>
        <v>0.27160493827160492</v>
      </c>
      <c r="N47" s="98">
        <v>132</v>
      </c>
      <c r="O47" s="143">
        <f t="shared" si="6"/>
        <v>0.40740740740740738</v>
      </c>
      <c r="P47" s="98">
        <v>101</v>
      </c>
      <c r="Q47" s="143">
        <f t="shared" si="7"/>
        <v>0.31172839506172839</v>
      </c>
      <c r="R47" s="98">
        <v>3</v>
      </c>
      <c r="S47" s="143">
        <f t="shared" si="8"/>
        <v>9.2592592592592587E-3</v>
      </c>
      <c r="T47" s="138" t="str">
        <f t="shared" si="9"/>
        <v>đúng</v>
      </c>
      <c r="U47" s="138" t="str">
        <f>IF(C47='BO HOC'!I49,"Đúng","Sai")</f>
        <v>Đúng</v>
      </c>
      <c r="V47" s="5"/>
      <c r="W47" s="5"/>
      <c r="X47" s="5"/>
    </row>
    <row r="48" spans="1:24" ht="21" customHeight="1" x14ac:dyDescent="0.2">
      <c r="A48" s="260"/>
      <c r="B48" s="141">
        <v>8</v>
      </c>
      <c r="C48" s="142">
        <f t="shared" si="11"/>
        <v>301</v>
      </c>
      <c r="D48" s="98">
        <v>299</v>
      </c>
      <c r="E48" s="143">
        <f t="shared" si="1"/>
        <v>0.99335548172757471</v>
      </c>
      <c r="F48" s="98">
        <v>2</v>
      </c>
      <c r="G48" s="143">
        <f t="shared" si="2"/>
        <v>6.6445182724252493E-3</v>
      </c>
      <c r="H48" s="98"/>
      <c r="I48" s="143">
        <f t="shared" si="10"/>
        <v>0</v>
      </c>
      <c r="J48" s="98"/>
      <c r="K48" s="143">
        <f t="shared" si="4"/>
        <v>0</v>
      </c>
      <c r="L48" s="98">
        <v>72</v>
      </c>
      <c r="M48" s="143">
        <f t="shared" si="5"/>
        <v>0.23920265780730898</v>
      </c>
      <c r="N48" s="98">
        <v>123</v>
      </c>
      <c r="O48" s="143">
        <f t="shared" si="6"/>
        <v>0.40863787375415284</v>
      </c>
      <c r="P48" s="98">
        <v>101</v>
      </c>
      <c r="Q48" s="143">
        <f t="shared" si="7"/>
        <v>0.33554817275747506</v>
      </c>
      <c r="R48" s="98">
        <v>5</v>
      </c>
      <c r="S48" s="143">
        <f t="shared" si="8"/>
        <v>1.6611295681063124E-2</v>
      </c>
      <c r="T48" s="138" t="str">
        <f t="shared" si="9"/>
        <v>đúng</v>
      </c>
      <c r="U48" s="138" t="str">
        <f>IF(C48='BO HOC'!I50,"Đúng","Sai")</f>
        <v>Đúng</v>
      </c>
      <c r="V48" s="5"/>
      <c r="W48" s="5"/>
      <c r="X48" s="5"/>
    </row>
    <row r="49" spans="1:24" ht="21" customHeight="1" x14ac:dyDescent="0.2">
      <c r="A49" s="260"/>
      <c r="B49" s="141">
        <v>9</v>
      </c>
      <c r="C49" s="142">
        <f t="shared" si="11"/>
        <v>205</v>
      </c>
      <c r="D49" s="98">
        <v>200</v>
      </c>
      <c r="E49" s="143">
        <f t="shared" si="1"/>
        <v>0.97560975609756095</v>
      </c>
      <c r="F49" s="98">
        <v>5</v>
      </c>
      <c r="G49" s="143">
        <f t="shared" si="2"/>
        <v>2.4390243902439025E-2</v>
      </c>
      <c r="H49" s="98"/>
      <c r="I49" s="143">
        <f t="shared" si="10"/>
        <v>0</v>
      </c>
      <c r="J49" s="98"/>
      <c r="K49" s="143">
        <f t="shared" si="4"/>
        <v>0</v>
      </c>
      <c r="L49" s="98">
        <v>65</v>
      </c>
      <c r="M49" s="143">
        <f t="shared" si="5"/>
        <v>0.31707317073170732</v>
      </c>
      <c r="N49" s="98">
        <v>102</v>
      </c>
      <c r="O49" s="143">
        <f t="shared" si="6"/>
        <v>0.4975609756097561</v>
      </c>
      <c r="P49" s="98">
        <f>205-65-102</f>
        <v>38</v>
      </c>
      <c r="Q49" s="143">
        <f t="shared" si="7"/>
        <v>0.18536585365853658</v>
      </c>
      <c r="R49" s="98"/>
      <c r="S49" s="143">
        <f t="shared" si="8"/>
        <v>0</v>
      </c>
      <c r="T49" s="138" t="str">
        <f t="shared" si="9"/>
        <v>đúng</v>
      </c>
      <c r="U49" s="138" t="str">
        <f>IF(C49='BO HOC'!I51,"Đúng","Sai")</f>
        <v>Đúng</v>
      </c>
      <c r="V49" s="5"/>
      <c r="W49" s="5"/>
      <c r="X49" s="5"/>
    </row>
    <row r="50" spans="1:24" ht="21" customHeight="1" x14ac:dyDescent="0.2">
      <c r="A50" s="261"/>
      <c r="B50" s="144" t="s">
        <v>90</v>
      </c>
      <c r="C50" s="145">
        <f t="shared" si="11"/>
        <v>1150</v>
      </c>
      <c r="D50" s="146">
        <f>SUM(D46:D49)</f>
        <v>1109</v>
      </c>
      <c r="E50" s="147">
        <f t="shared" si="1"/>
        <v>0.96434782608695657</v>
      </c>
      <c r="F50" s="146">
        <f>SUM(F46:F49)</f>
        <v>41</v>
      </c>
      <c r="G50" s="147">
        <f t="shared" si="2"/>
        <v>3.5652173913043476E-2</v>
      </c>
      <c r="H50" s="146">
        <f>SUM(H46:H49)</f>
        <v>0</v>
      </c>
      <c r="I50" s="147">
        <f t="shared" si="10"/>
        <v>0</v>
      </c>
      <c r="J50" s="146">
        <f>SUM(J46:J49)</f>
        <v>0</v>
      </c>
      <c r="K50" s="147">
        <f t="shared" si="4"/>
        <v>0</v>
      </c>
      <c r="L50" s="146">
        <f>SUM(L46:L49)</f>
        <v>300</v>
      </c>
      <c r="M50" s="147">
        <f t="shared" si="5"/>
        <v>0.2608695652173913</v>
      </c>
      <c r="N50" s="146">
        <f>SUM(N46:N49)</f>
        <v>492</v>
      </c>
      <c r="O50" s="147">
        <f t="shared" si="6"/>
        <v>0.42782608695652175</v>
      </c>
      <c r="P50" s="146">
        <f>SUM(P46:P49)</f>
        <v>345</v>
      </c>
      <c r="Q50" s="147">
        <f t="shared" si="7"/>
        <v>0.3</v>
      </c>
      <c r="R50" s="146">
        <f>SUM(R46:R49)</f>
        <v>13</v>
      </c>
      <c r="S50" s="147">
        <f t="shared" si="8"/>
        <v>1.1304347826086957E-2</v>
      </c>
      <c r="T50" s="138" t="str">
        <f t="shared" si="9"/>
        <v>đúng</v>
      </c>
      <c r="U50" s="138" t="str">
        <f>IF(C50='BO HOC'!I52,"Đúng","Sai")</f>
        <v>Đúng</v>
      </c>
      <c r="V50" s="5"/>
      <c r="W50" s="5"/>
      <c r="X50" s="5"/>
    </row>
    <row r="51" spans="1:24" ht="21" customHeight="1" x14ac:dyDescent="0.2">
      <c r="A51" s="284" t="s">
        <v>36</v>
      </c>
      <c r="B51" s="141">
        <v>6</v>
      </c>
      <c r="C51" s="142">
        <f t="shared" si="11"/>
        <v>153</v>
      </c>
      <c r="D51" s="98">
        <v>137</v>
      </c>
      <c r="E51" s="143">
        <f t="shared" si="1"/>
        <v>0.89542483660130723</v>
      </c>
      <c r="F51" s="98">
        <v>16</v>
      </c>
      <c r="G51" s="143">
        <f t="shared" si="2"/>
        <v>0.10457516339869281</v>
      </c>
      <c r="H51" s="98">
        <v>0</v>
      </c>
      <c r="I51" s="143">
        <f t="shared" si="10"/>
        <v>0</v>
      </c>
      <c r="J51" s="98">
        <v>0</v>
      </c>
      <c r="K51" s="143">
        <f t="shared" si="4"/>
        <v>0</v>
      </c>
      <c r="L51" s="98">
        <v>56</v>
      </c>
      <c r="M51" s="143">
        <f t="shared" si="5"/>
        <v>0.36601307189542481</v>
      </c>
      <c r="N51" s="98">
        <v>40</v>
      </c>
      <c r="O51" s="143">
        <f t="shared" si="6"/>
        <v>0.26143790849673204</v>
      </c>
      <c r="P51" s="98">
        <v>55</v>
      </c>
      <c r="Q51" s="143">
        <f t="shared" si="7"/>
        <v>0.35947712418300654</v>
      </c>
      <c r="R51" s="98">
        <v>2</v>
      </c>
      <c r="S51" s="143">
        <f t="shared" si="8"/>
        <v>1.3071895424836602E-2</v>
      </c>
      <c r="T51" s="138" t="str">
        <f t="shared" si="9"/>
        <v>đúng</v>
      </c>
      <c r="U51" s="138" t="str">
        <f>IF(C51='BO HOC'!I53,"Đúng","Sai")</f>
        <v>Đúng</v>
      </c>
      <c r="V51" s="5"/>
      <c r="W51" s="5"/>
      <c r="X51" s="5"/>
    </row>
    <row r="52" spans="1:24" ht="21" customHeight="1" x14ac:dyDescent="0.2">
      <c r="A52" s="260"/>
      <c r="B52" s="141">
        <v>7</v>
      </c>
      <c r="C52" s="142">
        <f t="shared" si="11"/>
        <v>166</v>
      </c>
      <c r="D52" s="98">
        <v>160</v>
      </c>
      <c r="E52" s="143">
        <f t="shared" si="1"/>
        <v>0.96385542168674698</v>
      </c>
      <c r="F52" s="98">
        <v>6</v>
      </c>
      <c r="G52" s="143">
        <f t="shared" si="2"/>
        <v>3.614457831325301E-2</v>
      </c>
      <c r="H52" s="98">
        <v>0</v>
      </c>
      <c r="I52" s="143">
        <f t="shared" si="10"/>
        <v>0</v>
      </c>
      <c r="J52" s="98">
        <v>0</v>
      </c>
      <c r="K52" s="143">
        <f t="shared" si="4"/>
        <v>0</v>
      </c>
      <c r="L52" s="98">
        <v>60</v>
      </c>
      <c r="M52" s="143">
        <f t="shared" si="5"/>
        <v>0.36144578313253012</v>
      </c>
      <c r="N52" s="98">
        <v>70</v>
      </c>
      <c r="O52" s="143">
        <f t="shared" si="6"/>
        <v>0.42168674698795183</v>
      </c>
      <c r="P52" s="98">
        <v>35</v>
      </c>
      <c r="Q52" s="143">
        <f t="shared" si="7"/>
        <v>0.21084337349397592</v>
      </c>
      <c r="R52" s="98">
        <v>1</v>
      </c>
      <c r="S52" s="143">
        <f t="shared" si="8"/>
        <v>6.024096385542169E-3</v>
      </c>
      <c r="T52" s="138" t="str">
        <f t="shared" si="9"/>
        <v>đúng</v>
      </c>
      <c r="U52" s="138" t="str">
        <f>IF(C52='BO HOC'!I54,"Đúng","Sai")</f>
        <v>Đúng</v>
      </c>
      <c r="V52" s="5"/>
      <c r="W52" s="5"/>
      <c r="X52" s="5"/>
    </row>
    <row r="53" spans="1:24" ht="21" customHeight="1" x14ac:dyDescent="0.2">
      <c r="A53" s="260"/>
      <c r="B53" s="141">
        <v>8</v>
      </c>
      <c r="C53" s="142">
        <f t="shared" si="11"/>
        <v>124</v>
      </c>
      <c r="D53" s="98">
        <v>124</v>
      </c>
      <c r="E53" s="143">
        <f t="shared" si="1"/>
        <v>1</v>
      </c>
      <c r="F53" s="98">
        <v>0</v>
      </c>
      <c r="G53" s="143">
        <f t="shared" si="2"/>
        <v>0</v>
      </c>
      <c r="H53" s="98">
        <v>0</v>
      </c>
      <c r="I53" s="143">
        <f t="shared" si="10"/>
        <v>0</v>
      </c>
      <c r="J53" s="98">
        <v>0</v>
      </c>
      <c r="K53" s="143">
        <f t="shared" si="4"/>
        <v>0</v>
      </c>
      <c r="L53" s="98">
        <v>50</v>
      </c>
      <c r="M53" s="143">
        <f t="shared" si="5"/>
        <v>0.40322580645161288</v>
      </c>
      <c r="N53" s="98">
        <v>49</v>
      </c>
      <c r="O53" s="143">
        <f t="shared" si="6"/>
        <v>0.39516129032258063</v>
      </c>
      <c r="P53" s="98">
        <v>23</v>
      </c>
      <c r="Q53" s="143">
        <f t="shared" si="7"/>
        <v>0.18548387096774194</v>
      </c>
      <c r="R53" s="98">
        <v>2</v>
      </c>
      <c r="S53" s="143">
        <f t="shared" si="8"/>
        <v>1.6129032258064516E-2</v>
      </c>
      <c r="T53" s="138" t="str">
        <f t="shared" si="9"/>
        <v>đúng</v>
      </c>
      <c r="U53" s="138" t="str">
        <f>IF(C53='BO HOC'!I55,"Đúng","Sai")</f>
        <v>Đúng</v>
      </c>
      <c r="V53" s="5"/>
      <c r="W53" s="5"/>
      <c r="X53" s="5"/>
    </row>
    <row r="54" spans="1:24" ht="21" customHeight="1" x14ac:dyDescent="0.2">
      <c r="A54" s="260"/>
      <c r="B54" s="141">
        <v>9</v>
      </c>
      <c r="C54" s="142">
        <f t="shared" si="11"/>
        <v>89</v>
      </c>
      <c r="D54" s="98">
        <v>86</v>
      </c>
      <c r="E54" s="143">
        <f t="shared" si="1"/>
        <v>0.9662921348314607</v>
      </c>
      <c r="F54" s="98">
        <v>3</v>
      </c>
      <c r="G54" s="143">
        <f t="shared" si="2"/>
        <v>3.3707865168539325E-2</v>
      </c>
      <c r="H54" s="98">
        <v>0</v>
      </c>
      <c r="I54" s="143">
        <f t="shared" si="10"/>
        <v>0</v>
      </c>
      <c r="J54" s="98">
        <v>0</v>
      </c>
      <c r="K54" s="143">
        <f t="shared" si="4"/>
        <v>0</v>
      </c>
      <c r="L54" s="98">
        <v>49</v>
      </c>
      <c r="M54" s="143">
        <f t="shared" si="5"/>
        <v>0.550561797752809</v>
      </c>
      <c r="N54" s="98">
        <v>28</v>
      </c>
      <c r="O54" s="143">
        <f t="shared" si="6"/>
        <v>0.3146067415730337</v>
      </c>
      <c r="P54" s="98">
        <v>11</v>
      </c>
      <c r="Q54" s="143">
        <f t="shared" si="7"/>
        <v>0.12359550561797752</v>
      </c>
      <c r="R54" s="98">
        <v>1</v>
      </c>
      <c r="S54" s="143">
        <f t="shared" si="8"/>
        <v>1.1235955056179775E-2</v>
      </c>
      <c r="T54" s="138" t="str">
        <f t="shared" si="9"/>
        <v>đúng</v>
      </c>
      <c r="U54" s="138" t="str">
        <f>IF(C54='BO HOC'!I56,"Đúng","Sai")</f>
        <v>Đúng</v>
      </c>
      <c r="V54" s="5"/>
      <c r="W54" s="5"/>
      <c r="X54" s="5"/>
    </row>
    <row r="55" spans="1:24" ht="21" customHeight="1" x14ac:dyDescent="0.2">
      <c r="A55" s="261"/>
      <c r="B55" s="144" t="s">
        <v>90</v>
      </c>
      <c r="C55" s="145">
        <v>532</v>
      </c>
      <c r="D55" s="146">
        <f>SUM(D51:D54)</f>
        <v>507</v>
      </c>
      <c r="E55" s="147">
        <f t="shared" si="1"/>
        <v>0.95300751879699253</v>
      </c>
      <c r="F55" s="146">
        <f>SUM(F51:F54)</f>
        <v>25</v>
      </c>
      <c r="G55" s="147">
        <f t="shared" si="2"/>
        <v>4.6992481203007516E-2</v>
      </c>
      <c r="H55" s="146">
        <f>SUM(H51:H54)</f>
        <v>0</v>
      </c>
      <c r="I55" s="147">
        <f t="shared" si="10"/>
        <v>0</v>
      </c>
      <c r="J55" s="146">
        <f>SUM(J51:J54)</f>
        <v>0</v>
      </c>
      <c r="K55" s="147">
        <f t="shared" si="4"/>
        <v>0</v>
      </c>
      <c r="L55" s="146">
        <f>SUM(L51:L54)</f>
        <v>215</v>
      </c>
      <c r="M55" s="147">
        <f t="shared" si="5"/>
        <v>0.40413533834586468</v>
      </c>
      <c r="N55" s="146">
        <f>SUM(N51:N54)</f>
        <v>187</v>
      </c>
      <c r="O55" s="147">
        <f t="shared" si="6"/>
        <v>0.35150375939849626</v>
      </c>
      <c r="P55" s="146">
        <f>SUM(P51:P54)</f>
        <v>124</v>
      </c>
      <c r="Q55" s="147">
        <f t="shared" si="7"/>
        <v>0.23308270676691728</v>
      </c>
      <c r="R55" s="146">
        <f>SUM(R51:R54)</f>
        <v>6</v>
      </c>
      <c r="S55" s="147">
        <f t="shared" si="8"/>
        <v>1.1278195488721804E-2</v>
      </c>
      <c r="T55" s="138" t="str">
        <f t="shared" si="9"/>
        <v>đúng</v>
      </c>
      <c r="U55" s="138" t="str">
        <f>IF(C55='BO HOC'!I57,"Đúng","Sai")</f>
        <v>Đúng</v>
      </c>
      <c r="V55" s="5"/>
      <c r="W55" s="5"/>
      <c r="X55" s="5"/>
    </row>
    <row r="56" spans="1:24" ht="21" customHeight="1" x14ac:dyDescent="0.2">
      <c r="A56" s="284" t="s">
        <v>37</v>
      </c>
      <c r="B56" s="141">
        <v>6</v>
      </c>
      <c r="C56" s="142">
        <f t="shared" ref="C56:C69" si="12">IF((D56+F56+H56+J56)&lt;&gt;(L56+N56+P56+R56),,(D56+F56+H56+J56))</f>
        <v>168</v>
      </c>
      <c r="D56" s="98">
        <v>50</v>
      </c>
      <c r="E56" s="147">
        <f t="shared" si="1"/>
        <v>0.29761904761904762</v>
      </c>
      <c r="F56" s="98">
        <v>55</v>
      </c>
      <c r="G56" s="143">
        <f t="shared" si="2"/>
        <v>0.32738095238095238</v>
      </c>
      <c r="H56" s="98">
        <v>50</v>
      </c>
      <c r="I56" s="143">
        <f t="shared" si="10"/>
        <v>0.29761904761904762</v>
      </c>
      <c r="J56" s="98">
        <v>13</v>
      </c>
      <c r="K56" s="143">
        <f t="shared" si="4"/>
        <v>7.7380952380952384E-2</v>
      </c>
      <c r="L56" s="98">
        <v>138</v>
      </c>
      <c r="M56" s="143">
        <f t="shared" si="5"/>
        <v>0.8214285714285714</v>
      </c>
      <c r="N56" s="98">
        <v>26</v>
      </c>
      <c r="O56" s="143">
        <f t="shared" si="6"/>
        <v>0.15476190476190477</v>
      </c>
      <c r="P56" s="98">
        <v>4</v>
      </c>
      <c r="Q56" s="143">
        <f t="shared" si="7"/>
        <v>2.3809523809523808E-2</v>
      </c>
      <c r="R56" s="98">
        <v>0</v>
      </c>
      <c r="S56" s="143">
        <f t="shared" si="8"/>
        <v>0</v>
      </c>
      <c r="T56" s="138" t="str">
        <f t="shared" si="9"/>
        <v>đúng</v>
      </c>
      <c r="U56" s="138" t="str">
        <f>IF(C56='BO HOC'!I58,"Đúng","Sai")</f>
        <v>Đúng</v>
      </c>
      <c r="V56" s="5"/>
      <c r="W56" s="5"/>
      <c r="X56" s="5"/>
    </row>
    <row r="57" spans="1:24" ht="21" customHeight="1" x14ac:dyDescent="0.2">
      <c r="A57" s="260"/>
      <c r="B57" s="141">
        <v>7</v>
      </c>
      <c r="C57" s="142">
        <f t="shared" si="12"/>
        <v>195</v>
      </c>
      <c r="D57" s="98">
        <v>67</v>
      </c>
      <c r="E57" s="147">
        <f t="shared" si="1"/>
        <v>0.34358974358974359</v>
      </c>
      <c r="F57" s="98">
        <v>73</v>
      </c>
      <c r="G57" s="143">
        <f t="shared" si="2"/>
        <v>0.37435897435897436</v>
      </c>
      <c r="H57" s="98">
        <v>47</v>
      </c>
      <c r="I57" s="143">
        <f t="shared" si="10"/>
        <v>0.24102564102564103</v>
      </c>
      <c r="J57" s="98">
        <v>8</v>
      </c>
      <c r="K57" s="143">
        <f t="shared" si="4"/>
        <v>4.1025641025641026E-2</v>
      </c>
      <c r="L57" s="98">
        <v>151</v>
      </c>
      <c r="M57" s="143">
        <f t="shared" si="5"/>
        <v>0.77435897435897438</v>
      </c>
      <c r="N57" s="98">
        <v>30</v>
      </c>
      <c r="O57" s="143">
        <f t="shared" si="6"/>
        <v>0.15384615384615385</v>
      </c>
      <c r="P57" s="98">
        <v>14</v>
      </c>
      <c r="Q57" s="143">
        <f t="shared" si="7"/>
        <v>7.179487179487179E-2</v>
      </c>
      <c r="R57" s="98">
        <v>0</v>
      </c>
      <c r="S57" s="143">
        <f t="shared" si="8"/>
        <v>0</v>
      </c>
      <c r="T57" s="138" t="str">
        <f t="shared" si="9"/>
        <v>đúng</v>
      </c>
      <c r="U57" s="138" t="str">
        <f>IF(C57='BO HOC'!I59,"Đúng","Sai")</f>
        <v>Đúng</v>
      </c>
      <c r="V57" s="5"/>
      <c r="W57" s="5"/>
      <c r="X57" s="5"/>
    </row>
    <row r="58" spans="1:24" ht="21" customHeight="1" x14ac:dyDescent="0.2">
      <c r="A58" s="260"/>
      <c r="B58" s="141">
        <v>8</v>
      </c>
      <c r="C58" s="142">
        <f t="shared" si="12"/>
        <v>166</v>
      </c>
      <c r="D58" s="98">
        <v>50</v>
      </c>
      <c r="E58" s="147">
        <f t="shared" si="1"/>
        <v>0.30120481927710846</v>
      </c>
      <c r="F58" s="98">
        <v>74</v>
      </c>
      <c r="G58" s="143">
        <f t="shared" si="2"/>
        <v>0.44578313253012047</v>
      </c>
      <c r="H58" s="98">
        <v>39</v>
      </c>
      <c r="I58" s="143">
        <f t="shared" si="10"/>
        <v>0.23493975903614459</v>
      </c>
      <c r="J58" s="98">
        <v>3</v>
      </c>
      <c r="K58" s="143">
        <f t="shared" si="4"/>
        <v>1.8072289156626505E-2</v>
      </c>
      <c r="L58" s="98">
        <v>94</v>
      </c>
      <c r="M58" s="143">
        <f t="shared" si="5"/>
        <v>0.5662650602409639</v>
      </c>
      <c r="N58" s="98">
        <v>59</v>
      </c>
      <c r="O58" s="143">
        <f t="shared" si="6"/>
        <v>0.35542168674698793</v>
      </c>
      <c r="P58" s="98">
        <v>9</v>
      </c>
      <c r="Q58" s="143">
        <f t="shared" si="7"/>
        <v>5.4216867469879519E-2</v>
      </c>
      <c r="R58" s="98">
        <v>4</v>
      </c>
      <c r="S58" s="143">
        <f t="shared" si="8"/>
        <v>2.4096385542168676E-2</v>
      </c>
      <c r="T58" s="138" t="str">
        <f t="shared" si="9"/>
        <v>đúng</v>
      </c>
      <c r="U58" s="138" t="str">
        <f>IF(C58='BO HOC'!I60,"Đúng","Sai")</f>
        <v>Đúng</v>
      </c>
      <c r="V58" s="5"/>
      <c r="W58" s="5"/>
      <c r="X58" s="5"/>
    </row>
    <row r="59" spans="1:24" ht="21" customHeight="1" x14ac:dyDescent="0.2">
      <c r="A59" s="260"/>
      <c r="B59" s="141">
        <v>9</v>
      </c>
      <c r="C59" s="142">
        <f t="shared" si="12"/>
        <v>108</v>
      </c>
      <c r="D59" s="98">
        <v>60</v>
      </c>
      <c r="E59" s="147">
        <f t="shared" si="1"/>
        <v>0.55555555555555558</v>
      </c>
      <c r="F59" s="98">
        <v>26</v>
      </c>
      <c r="G59" s="143">
        <f t="shared" si="2"/>
        <v>0.24074074074074073</v>
      </c>
      <c r="H59" s="98">
        <v>21</v>
      </c>
      <c r="I59" s="143">
        <f t="shared" si="10"/>
        <v>0.19444444444444445</v>
      </c>
      <c r="J59" s="98">
        <v>1</v>
      </c>
      <c r="K59" s="143">
        <f t="shared" si="4"/>
        <v>9.2592592592592587E-3</v>
      </c>
      <c r="L59" s="98">
        <v>89</v>
      </c>
      <c r="M59" s="143">
        <f t="shared" si="5"/>
        <v>0.82407407407407407</v>
      </c>
      <c r="N59" s="98">
        <v>12</v>
      </c>
      <c r="O59" s="143">
        <f t="shared" si="6"/>
        <v>0.1111111111111111</v>
      </c>
      <c r="P59" s="98">
        <v>5</v>
      </c>
      <c r="Q59" s="143">
        <f t="shared" si="7"/>
        <v>4.6296296296296294E-2</v>
      </c>
      <c r="R59" s="98">
        <v>2</v>
      </c>
      <c r="S59" s="143">
        <f t="shared" si="8"/>
        <v>1.8518518518518517E-2</v>
      </c>
      <c r="T59" s="138" t="str">
        <f t="shared" si="9"/>
        <v>đúng</v>
      </c>
      <c r="U59" s="138" t="str">
        <f>IF(C59='BO HOC'!I61,"Đúng","Sai")</f>
        <v>Đúng</v>
      </c>
      <c r="V59" s="5"/>
      <c r="W59" s="5"/>
      <c r="X59" s="5"/>
    </row>
    <row r="60" spans="1:24" ht="21" customHeight="1" x14ac:dyDescent="0.2">
      <c r="A60" s="261"/>
      <c r="B60" s="144" t="s">
        <v>90</v>
      </c>
      <c r="C60" s="145">
        <f t="shared" si="12"/>
        <v>637</v>
      </c>
      <c r="D60" s="146">
        <f>SUM(D56:D59)</f>
        <v>227</v>
      </c>
      <c r="E60" s="147">
        <f t="shared" si="1"/>
        <v>0.35635792778649922</v>
      </c>
      <c r="F60" s="146">
        <f>SUM(F56:F59)</f>
        <v>228</v>
      </c>
      <c r="G60" s="147">
        <f t="shared" si="2"/>
        <v>0.35792778649921508</v>
      </c>
      <c r="H60" s="146">
        <f>SUM(H56:H59)</f>
        <v>157</v>
      </c>
      <c r="I60" s="147">
        <f t="shared" si="10"/>
        <v>0.24646781789638933</v>
      </c>
      <c r="J60" s="146">
        <f>SUM(J56:J59)</f>
        <v>25</v>
      </c>
      <c r="K60" s="147">
        <f t="shared" si="4"/>
        <v>3.924646781789639E-2</v>
      </c>
      <c r="L60" s="146">
        <f>SUM(L56:L59)</f>
        <v>472</v>
      </c>
      <c r="M60" s="147">
        <f t="shared" si="5"/>
        <v>0.7409733124018838</v>
      </c>
      <c r="N60" s="146">
        <f>SUM(N56:N59)</f>
        <v>127</v>
      </c>
      <c r="O60" s="147">
        <f t="shared" si="6"/>
        <v>0.19937205651491366</v>
      </c>
      <c r="P60" s="146">
        <f>SUM(P56:P59)</f>
        <v>32</v>
      </c>
      <c r="Q60" s="147">
        <f t="shared" si="7"/>
        <v>5.0235478806907381E-2</v>
      </c>
      <c r="R60" s="146">
        <f>SUM(R56:R59)</f>
        <v>6</v>
      </c>
      <c r="S60" s="147">
        <f t="shared" si="8"/>
        <v>9.4191522762951327E-3</v>
      </c>
      <c r="T60" s="138" t="str">
        <f t="shared" si="9"/>
        <v>đúng</v>
      </c>
      <c r="U60" s="138" t="str">
        <f>IF(C60='BO HOC'!I62,"Đúng","Sai")</f>
        <v>Đúng</v>
      </c>
      <c r="V60" s="5"/>
      <c r="W60" s="5"/>
      <c r="X60" s="5"/>
    </row>
    <row r="61" spans="1:24" ht="21" customHeight="1" x14ac:dyDescent="0.2">
      <c r="A61" s="284" t="s">
        <v>38</v>
      </c>
      <c r="B61" s="141">
        <v>6</v>
      </c>
      <c r="C61" s="142">
        <f t="shared" si="12"/>
        <v>149</v>
      </c>
      <c r="D61" s="98">
        <v>147</v>
      </c>
      <c r="E61" s="143">
        <f t="shared" si="1"/>
        <v>0.98657718120805371</v>
      </c>
      <c r="F61" s="98">
        <v>2</v>
      </c>
      <c r="G61" s="143">
        <f t="shared" si="2"/>
        <v>1.3422818791946308E-2</v>
      </c>
      <c r="H61" s="98">
        <v>0</v>
      </c>
      <c r="I61" s="143">
        <f t="shared" si="10"/>
        <v>0</v>
      </c>
      <c r="J61" s="98">
        <v>0</v>
      </c>
      <c r="K61" s="143">
        <f t="shared" si="4"/>
        <v>0</v>
      </c>
      <c r="L61" s="98">
        <v>44</v>
      </c>
      <c r="M61" s="143">
        <f t="shared" si="5"/>
        <v>0.29530201342281881</v>
      </c>
      <c r="N61" s="98">
        <v>47</v>
      </c>
      <c r="O61" s="143">
        <f t="shared" si="6"/>
        <v>0.31543624161073824</v>
      </c>
      <c r="P61" s="98">
        <v>56</v>
      </c>
      <c r="Q61" s="143">
        <f t="shared" si="7"/>
        <v>0.37583892617449666</v>
      </c>
      <c r="R61" s="98">
        <v>2</v>
      </c>
      <c r="S61" s="143">
        <f t="shared" si="8"/>
        <v>1.3422818791946308E-2</v>
      </c>
      <c r="T61" s="138" t="str">
        <f t="shared" si="9"/>
        <v>đúng</v>
      </c>
      <c r="U61" s="138" t="str">
        <f>IF(C61='BO HOC'!I63,"Đúng","Sai")</f>
        <v>Đúng</v>
      </c>
      <c r="V61" s="5"/>
      <c r="W61" s="5"/>
      <c r="X61" s="5"/>
    </row>
    <row r="62" spans="1:24" ht="21" customHeight="1" x14ac:dyDescent="0.2">
      <c r="A62" s="260"/>
      <c r="B62" s="141">
        <v>7</v>
      </c>
      <c r="C62" s="142">
        <f t="shared" si="12"/>
        <v>172</v>
      </c>
      <c r="D62" s="98">
        <v>166</v>
      </c>
      <c r="E62" s="143">
        <f t="shared" si="1"/>
        <v>0.96511627906976749</v>
      </c>
      <c r="F62" s="98">
        <v>6</v>
      </c>
      <c r="G62" s="143">
        <f t="shared" si="2"/>
        <v>3.4883720930232558E-2</v>
      </c>
      <c r="H62" s="98">
        <v>0</v>
      </c>
      <c r="I62" s="143">
        <f t="shared" si="10"/>
        <v>0</v>
      </c>
      <c r="J62" s="98">
        <v>0</v>
      </c>
      <c r="K62" s="143">
        <f t="shared" si="4"/>
        <v>0</v>
      </c>
      <c r="L62" s="98">
        <v>54</v>
      </c>
      <c r="M62" s="143">
        <f t="shared" si="5"/>
        <v>0.31395348837209303</v>
      </c>
      <c r="N62" s="98">
        <v>52</v>
      </c>
      <c r="O62" s="143">
        <f t="shared" si="6"/>
        <v>0.30232558139534882</v>
      </c>
      <c r="P62" s="98">
        <v>50</v>
      </c>
      <c r="Q62" s="143">
        <f t="shared" si="7"/>
        <v>0.29069767441860467</v>
      </c>
      <c r="R62" s="98">
        <v>16</v>
      </c>
      <c r="S62" s="143">
        <f t="shared" si="8"/>
        <v>9.3023255813953487E-2</v>
      </c>
      <c r="T62" s="138" t="str">
        <f t="shared" si="9"/>
        <v>đúng</v>
      </c>
      <c r="U62" s="138" t="str">
        <f>IF(C62='BO HOC'!I64,"Đúng","Sai")</f>
        <v>Đúng</v>
      </c>
      <c r="V62" s="5"/>
      <c r="W62" s="5"/>
      <c r="X62" s="5"/>
    </row>
    <row r="63" spans="1:24" ht="21" customHeight="1" x14ac:dyDescent="0.2">
      <c r="A63" s="260"/>
      <c r="B63" s="141">
        <v>8</v>
      </c>
      <c r="C63" s="142">
        <f t="shared" si="12"/>
        <v>124</v>
      </c>
      <c r="D63" s="98">
        <v>111</v>
      </c>
      <c r="E63" s="143">
        <f t="shared" si="1"/>
        <v>0.89516129032258063</v>
      </c>
      <c r="F63" s="98">
        <v>12</v>
      </c>
      <c r="G63" s="143">
        <f t="shared" si="2"/>
        <v>9.6774193548387094E-2</v>
      </c>
      <c r="H63" s="98">
        <v>1</v>
      </c>
      <c r="I63" s="143">
        <f t="shared" si="10"/>
        <v>8.0645161290322578E-3</v>
      </c>
      <c r="J63" s="98">
        <v>0</v>
      </c>
      <c r="K63" s="143">
        <f t="shared" si="4"/>
        <v>0</v>
      </c>
      <c r="L63" s="98">
        <v>43</v>
      </c>
      <c r="M63" s="143">
        <f t="shared" si="5"/>
        <v>0.34677419354838712</v>
      </c>
      <c r="N63" s="98">
        <v>39</v>
      </c>
      <c r="O63" s="143">
        <f t="shared" si="6"/>
        <v>0.31451612903225806</v>
      </c>
      <c r="P63" s="98">
        <v>36</v>
      </c>
      <c r="Q63" s="143">
        <f t="shared" si="7"/>
        <v>0.29032258064516131</v>
      </c>
      <c r="R63" s="98">
        <v>6</v>
      </c>
      <c r="S63" s="143">
        <f t="shared" si="8"/>
        <v>4.8387096774193547E-2</v>
      </c>
      <c r="T63" s="138" t="str">
        <f t="shared" si="9"/>
        <v>đúng</v>
      </c>
      <c r="U63" s="138" t="str">
        <f>IF(C63='BO HOC'!I65,"Đúng","Sai")</f>
        <v>Đúng</v>
      </c>
      <c r="V63" s="5"/>
      <c r="W63" s="5"/>
      <c r="X63" s="5"/>
    </row>
    <row r="64" spans="1:24" ht="21" customHeight="1" x14ac:dyDescent="0.2">
      <c r="A64" s="260"/>
      <c r="B64" s="141">
        <v>9</v>
      </c>
      <c r="C64" s="142">
        <f t="shared" si="12"/>
        <v>95</v>
      </c>
      <c r="D64" s="98">
        <v>87</v>
      </c>
      <c r="E64" s="143">
        <f t="shared" si="1"/>
        <v>0.91578947368421049</v>
      </c>
      <c r="F64" s="98">
        <v>8</v>
      </c>
      <c r="G64" s="143">
        <f t="shared" si="2"/>
        <v>8.4210526315789472E-2</v>
      </c>
      <c r="H64" s="98">
        <v>0</v>
      </c>
      <c r="I64" s="143">
        <f t="shared" si="10"/>
        <v>0</v>
      </c>
      <c r="J64" s="98">
        <v>0</v>
      </c>
      <c r="K64" s="143">
        <f t="shared" si="4"/>
        <v>0</v>
      </c>
      <c r="L64" s="98">
        <v>42</v>
      </c>
      <c r="M64" s="143">
        <f t="shared" si="5"/>
        <v>0.44210526315789472</v>
      </c>
      <c r="N64" s="98">
        <v>33</v>
      </c>
      <c r="O64" s="143">
        <f t="shared" si="6"/>
        <v>0.3473684210526316</v>
      </c>
      <c r="P64" s="98">
        <v>18</v>
      </c>
      <c r="Q64" s="143">
        <f t="shared" si="7"/>
        <v>0.18947368421052632</v>
      </c>
      <c r="R64" s="98">
        <v>2</v>
      </c>
      <c r="S64" s="143">
        <f t="shared" si="8"/>
        <v>2.1052631578947368E-2</v>
      </c>
      <c r="T64" s="138" t="str">
        <f t="shared" si="9"/>
        <v>đúng</v>
      </c>
      <c r="U64" s="138" t="str">
        <f>IF(C64='BO HOC'!I66,"Đúng","Sai")</f>
        <v>Đúng</v>
      </c>
      <c r="V64" s="5"/>
      <c r="W64" s="5"/>
      <c r="X64" s="5"/>
    </row>
    <row r="65" spans="1:24" ht="21" customHeight="1" x14ac:dyDescent="0.2">
      <c r="A65" s="261"/>
      <c r="B65" s="144" t="s">
        <v>90</v>
      </c>
      <c r="C65" s="145">
        <f t="shared" si="12"/>
        <v>540</v>
      </c>
      <c r="D65" s="146">
        <f>SUM(D61:D64)</f>
        <v>511</v>
      </c>
      <c r="E65" s="147">
        <f t="shared" si="1"/>
        <v>0.9462962962962963</v>
      </c>
      <c r="F65" s="146">
        <f>SUM(F61:F64)</f>
        <v>28</v>
      </c>
      <c r="G65" s="147">
        <f t="shared" si="2"/>
        <v>5.185185185185185E-2</v>
      </c>
      <c r="H65" s="146">
        <f>SUM(H61:H64)</f>
        <v>1</v>
      </c>
      <c r="I65" s="147">
        <f t="shared" si="10"/>
        <v>1.8518518518518519E-3</v>
      </c>
      <c r="J65" s="146">
        <f>SUM(J61:J64)</f>
        <v>0</v>
      </c>
      <c r="K65" s="147">
        <f t="shared" si="4"/>
        <v>0</v>
      </c>
      <c r="L65" s="146">
        <f>SUM(L61:L64)</f>
        <v>183</v>
      </c>
      <c r="M65" s="147">
        <f t="shared" si="5"/>
        <v>0.33888888888888891</v>
      </c>
      <c r="N65" s="146">
        <f>SUM(N61:N64)</f>
        <v>171</v>
      </c>
      <c r="O65" s="147">
        <f t="shared" si="6"/>
        <v>0.31666666666666665</v>
      </c>
      <c r="P65" s="146">
        <f>SUM(P61:P64)</f>
        <v>160</v>
      </c>
      <c r="Q65" s="147">
        <f t="shared" si="7"/>
        <v>0.29629629629629628</v>
      </c>
      <c r="R65" s="146">
        <f>SUM(R61:R64)</f>
        <v>26</v>
      </c>
      <c r="S65" s="147">
        <f t="shared" si="8"/>
        <v>4.8148148148148148E-2</v>
      </c>
      <c r="T65" s="138" t="str">
        <f t="shared" si="9"/>
        <v>đúng</v>
      </c>
      <c r="U65" s="138" t="str">
        <f>IF(C65='BO HOC'!I67,"Đúng","Sai")</f>
        <v>Đúng</v>
      </c>
      <c r="V65" s="5"/>
      <c r="W65" s="5"/>
      <c r="X65" s="5"/>
    </row>
    <row r="66" spans="1:24" ht="21" customHeight="1" x14ac:dyDescent="0.2">
      <c r="A66" s="284" t="s">
        <v>39</v>
      </c>
      <c r="B66" s="141">
        <v>6</v>
      </c>
      <c r="C66" s="142">
        <f t="shared" si="12"/>
        <v>66</v>
      </c>
      <c r="D66" s="98">
        <v>64</v>
      </c>
      <c r="E66" s="143">
        <f t="shared" si="1"/>
        <v>0.96969696969696972</v>
      </c>
      <c r="F66" s="98">
        <v>2</v>
      </c>
      <c r="G66" s="143">
        <f t="shared" si="2"/>
        <v>3.0303030303030304E-2</v>
      </c>
      <c r="H66" s="98">
        <v>0</v>
      </c>
      <c r="I66" s="143">
        <f t="shared" si="10"/>
        <v>0</v>
      </c>
      <c r="J66" s="98">
        <v>0</v>
      </c>
      <c r="K66" s="143">
        <f t="shared" si="4"/>
        <v>0</v>
      </c>
      <c r="L66" s="98">
        <v>17</v>
      </c>
      <c r="M66" s="143">
        <f t="shared" si="5"/>
        <v>0.25757575757575757</v>
      </c>
      <c r="N66" s="98">
        <v>40</v>
      </c>
      <c r="O66" s="143">
        <f t="shared" si="6"/>
        <v>0.60606060606060608</v>
      </c>
      <c r="P66" s="98">
        <v>9</v>
      </c>
      <c r="Q66" s="143">
        <f t="shared" si="7"/>
        <v>0.13636363636363635</v>
      </c>
      <c r="R66" s="98">
        <v>0</v>
      </c>
      <c r="S66" s="143">
        <f t="shared" si="8"/>
        <v>0</v>
      </c>
      <c r="T66" s="138" t="str">
        <f t="shared" si="9"/>
        <v>đúng</v>
      </c>
      <c r="U66" s="138" t="str">
        <f>IF(C66='BO HOC'!I68,"Đúng","Sai")</f>
        <v>Đúng</v>
      </c>
      <c r="V66" s="5"/>
      <c r="W66" s="5"/>
      <c r="X66" s="5"/>
    </row>
    <row r="67" spans="1:24" ht="21" customHeight="1" x14ac:dyDescent="0.2">
      <c r="A67" s="260"/>
      <c r="B67" s="141">
        <v>7</v>
      </c>
      <c r="C67" s="142">
        <f t="shared" si="12"/>
        <v>88</v>
      </c>
      <c r="D67" s="98">
        <v>74</v>
      </c>
      <c r="E67" s="143">
        <f t="shared" si="1"/>
        <v>0.84090909090909094</v>
      </c>
      <c r="F67" s="98">
        <v>13</v>
      </c>
      <c r="G67" s="143">
        <f t="shared" si="2"/>
        <v>0.14772727272727273</v>
      </c>
      <c r="H67" s="98">
        <v>1</v>
      </c>
      <c r="I67" s="143">
        <f t="shared" si="10"/>
        <v>1.1363636363636364E-2</v>
      </c>
      <c r="J67" s="98">
        <v>0</v>
      </c>
      <c r="K67" s="143">
        <f t="shared" si="4"/>
        <v>0</v>
      </c>
      <c r="L67" s="98">
        <v>17</v>
      </c>
      <c r="M67" s="143">
        <f t="shared" si="5"/>
        <v>0.19318181818181818</v>
      </c>
      <c r="N67" s="98">
        <v>45</v>
      </c>
      <c r="O67" s="143">
        <f t="shared" si="6"/>
        <v>0.51136363636363635</v>
      </c>
      <c r="P67" s="98">
        <v>26</v>
      </c>
      <c r="Q67" s="143">
        <f t="shared" si="7"/>
        <v>0.29545454545454547</v>
      </c>
      <c r="R67" s="98">
        <v>0</v>
      </c>
      <c r="S67" s="143">
        <f t="shared" si="8"/>
        <v>0</v>
      </c>
      <c r="T67" s="138" t="str">
        <f t="shared" si="9"/>
        <v>đúng</v>
      </c>
      <c r="U67" s="138" t="str">
        <f>IF(C67='BO HOC'!I69,"Đúng","Sai")</f>
        <v>Đúng</v>
      </c>
      <c r="V67" s="5"/>
      <c r="W67" s="5"/>
      <c r="X67" s="5"/>
    </row>
    <row r="68" spans="1:24" ht="21" customHeight="1" x14ac:dyDescent="0.2">
      <c r="A68" s="260"/>
      <c r="B68" s="141">
        <v>8</v>
      </c>
      <c r="C68" s="142">
        <f t="shared" si="12"/>
        <v>74</v>
      </c>
      <c r="D68" s="98">
        <v>71</v>
      </c>
      <c r="E68" s="143">
        <f t="shared" si="1"/>
        <v>0.95945945945945943</v>
      </c>
      <c r="F68" s="98">
        <v>3</v>
      </c>
      <c r="G68" s="143">
        <f t="shared" si="2"/>
        <v>4.0540540540540543E-2</v>
      </c>
      <c r="H68" s="98">
        <v>0</v>
      </c>
      <c r="I68" s="143">
        <f t="shared" si="10"/>
        <v>0</v>
      </c>
      <c r="J68" s="98">
        <v>0</v>
      </c>
      <c r="K68" s="143">
        <f t="shared" si="4"/>
        <v>0</v>
      </c>
      <c r="L68" s="98">
        <v>51</v>
      </c>
      <c r="M68" s="143">
        <f t="shared" si="5"/>
        <v>0.68918918918918914</v>
      </c>
      <c r="N68" s="98">
        <v>22</v>
      </c>
      <c r="O68" s="143">
        <f t="shared" si="6"/>
        <v>0.29729729729729731</v>
      </c>
      <c r="P68" s="98">
        <v>1</v>
      </c>
      <c r="Q68" s="143">
        <f t="shared" si="7"/>
        <v>1.3513513513513514E-2</v>
      </c>
      <c r="R68" s="98">
        <v>0</v>
      </c>
      <c r="S68" s="143">
        <f t="shared" si="8"/>
        <v>0</v>
      </c>
      <c r="T68" s="138" t="str">
        <f t="shared" si="9"/>
        <v>đúng</v>
      </c>
      <c r="U68" s="138" t="str">
        <f>IF(C68='BO HOC'!I70,"Đúng","Sai")</f>
        <v>Đúng</v>
      </c>
      <c r="V68" s="5"/>
      <c r="W68" s="5"/>
      <c r="X68" s="5"/>
    </row>
    <row r="69" spans="1:24" ht="21" customHeight="1" x14ac:dyDescent="0.2">
      <c r="A69" s="260"/>
      <c r="B69" s="141">
        <v>9</v>
      </c>
      <c r="C69" s="142">
        <f t="shared" si="12"/>
        <v>55</v>
      </c>
      <c r="D69" s="98">
        <v>42</v>
      </c>
      <c r="E69" s="143">
        <f t="shared" si="1"/>
        <v>0.76363636363636367</v>
      </c>
      <c r="F69" s="98">
        <v>13</v>
      </c>
      <c r="G69" s="143">
        <f t="shared" si="2"/>
        <v>0.23636363636363636</v>
      </c>
      <c r="H69" s="98">
        <v>0</v>
      </c>
      <c r="I69" s="143">
        <f t="shared" si="10"/>
        <v>0</v>
      </c>
      <c r="J69" s="98">
        <v>0</v>
      </c>
      <c r="K69" s="143">
        <f t="shared" si="4"/>
        <v>0</v>
      </c>
      <c r="L69" s="98">
        <v>13</v>
      </c>
      <c r="M69" s="143">
        <f t="shared" si="5"/>
        <v>0.23636363636363636</v>
      </c>
      <c r="N69" s="98">
        <v>33</v>
      </c>
      <c r="O69" s="143">
        <f t="shared" si="6"/>
        <v>0.6</v>
      </c>
      <c r="P69" s="98">
        <v>9</v>
      </c>
      <c r="Q69" s="143">
        <f t="shared" si="7"/>
        <v>0.16363636363636364</v>
      </c>
      <c r="R69" s="98">
        <v>0</v>
      </c>
      <c r="S69" s="143">
        <f t="shared" si="8"/>
        <v>0</v>
      </c>
      <c r="T69" s="138" t="str">
        <f t="shared" si="9"/>
        <v>đúng</v>
      </c>
      <c r="U69" s="138" t="str">
        <f>IF(C69='BO HOC'!I71,"Đúng","Sai")</f>
        <v>Đúng</v>
      </c>
      <c r="V69" s="5"/>
      <c r="W69" s="5"/>
      <c r="X69" s="5"/>
    </row>
    <row r="70" spans="1:24" ht="21" customHeight="1" x14ac:dyDescent="0.2">
      <c r="A70" s="261"/>
      <c r="B70" s="144" t="s">
        <v>90</v>
      </c>
      <c r="C70" s="145">
        <f t="shared" ref="C70:C85" si="13">IF((D70+F70+H70+J70)&lt;&gt;(L70+N70+P70+R70),,(D70+F70+H70+J70))</f>
        <v>283</v>
      </c>
      <c r="D70" s="146">
        <f>SUM(D66:D69)</f>
        <v>251</v>
      </c>
      <c r="E70" s="147">
        <f t="shared" si="1"/>
        <v>0.88692579505300351</v>
      </c>
      <c r="F70" s="146">
        <f>SUM(F66:F69)</f>
        <v>31</v>
      </c>
      <c r="G70" s="147">
        <f t="shared" si="2"/>
        <v>0.10954063604240283</v>
      </c>
      <c r="H70" s="146">
        <f>SUM(H66:H69)</f>
        <v>1</v>
      </c>
      <c r="I70" s="147">
        <f t="shared" si="10"/>
        <v>3.5335689045936395E-3</v>
      </c>
      <c r="J70" s="146">
        <f>SUM(J66:J69)</f>
        <v>0</v>
      </c>
      <c r="K70" s="147">
        <f t="shared" si="4"/>
        <v>0</v>
      </c>
      <c r="L70" s="146">
        <f>SUM(L66:L69)</f>
        <v>98</v>
      </c>
      <c r="M70" s="147">
        <f t="shared" si="5"/>
        <v>0.3462897526501767</v>
      </c>
      <c r="N70" s="146">
        <f>SUM(N66:N69)</f>
        <v>140</v>
      </c>
      <c r="O70" s="147">
        <f t="shared" si="6"/>
        <v>0.49469964664310956</v>
      </c>
      <c r="P70" s="146">
        <f>SUM(P66:P69)</f>
        <v>45</v>
      </c>
      <c r="Q70" s="147">
        <f t="shared" si="7"/>
        <v>0.15901060070671377</v>
      </c>
      <c r="R70" s="146">
        <f>SUM(R66:R69)</f>
        <v>0</v>
      </c>
      <c r="S70" s="147">
        <f t="shared" si="8"/>
        <v>0</v>
      </c>
      <c r="T70" s="138" t="str">
        <f t="shared" si="9"/>
        <v>đúng</v>
      </c>
      <c r="U70" s="138" t="str">
        <f>IF(C70='BO HOC'!I72,"Đúng","Sai")</f>
        <v>Đúng</v>
      </c>
      <c r="V70" s="5"/>
      <c r="W70" s="5"/>
      <c r="X70" s="5"/>
    </row>
    <row r="71" spans="1:24" ht="21" customHeight="1" x14ac:dyDescent="0.2">
      <c r="A71" s="284" t="s">
        <v>91</v>
      </c>
      <c r="B71" s="141">
        <v>6</v>
      </c>
      <c r="C71" s="142">
        <f t="shared" si="13"/>
        <v>467</v>
      </c>
      <c r="D71" s="104">
        <v>464</v>
      </c>
      <c r="E71" s="143">
        <f t="shared" si="1"/>
        <v>0.99357601713062094</v>
      </c>
      <c r="F71" s="104">
        <v>2</v>
      </c>
      <c r="G71" s="143">
        <f t="shared" si="2"/>
        <v>4.2826552462526769E-3</v>
      </c>
      <c r="H71" s="104">
        <v>1</v>
      </c>
      <c r="I71" s="143">
        <f t="shared" si="10"/>
        <v>2.1413276231263384E-3</v>
      </c>
      <c r="J71" s="104">
        <v>0</v>
      </c>
      <c r="K71" s="143">
        <f t="shared" si="4"/>
        <v>0</v>
      </c>
      <c r="L71" s="104">
        <v>270</v>
      </c>
      <c r="M71" s="143">
        <f t="shared" si="5"/>
        <v>0.57815845824411138</v>
      </c>
      <c r="N71" s="104">
        <v>126</v>
      </c>
      <c r="O71" s="143">
        <f t="shared" si="6"/>
        <v>0.26980728051391861</v>
      </c>
      <c r="P71" s="104">
        <v>68</v>
      </c>
      <c r="Q71" s="143">
        <f t="shared" si="7"/>
        <v>0.145610278372591</v>
      </c>
      <c r="R71" s="104">
        <v>3</v>
      </c>
      <c r="S71" s="143">
        <f t="shared" si="8"/>
        <v>6.4239828693790149E-3</v>
      </c>
      <c r="T71" s="138" t="str">
        <f t="shared" si="9"/>
        <v>đúng</v>
      </c>
      <c r="U71" s="138" t="str">
        <f>IF(C71='BO HOC'!I73,"Đúng","Sai")</f>
        <v>Đúng</v>
      </c>
      <c r="V71" s="5"/>
      <c r="W71" s="5"/>
      <c r="X71" s="5"/>
    </row>
    <row r="72" spans="1:24" ht="21" customHeight="1" x14ac:dyDescent="0.2">
      <c r="A72" s="260"/>
      <c r="B72" s="141">
        <v>7</v>
      </c>
      <c r="C72" s="142">
        <f t="shared" si="13"/>
        <v>498</v>
      </c>
      <c r="D72" s="105">
        <v>479</v>
      </c>
      <c r="E72" s="143">
        <f t="shared" si="1"/>
        <v>0.9618473895582329</v>
      </c>
      <c r="F72" s="105">
        <v>16</v>
      </c>
      <c r="G72" s="143">
        <f t="shared" si="2"/>
        <v>3.2128514056224897E-2</v>
      </c>
      <c r="H72" s="105">
        <v>3</v>
      </c>
      <c r="I72" s="143">
        <f t="shared" si="10"/>
        <v>6.024096385542169E-3</v>
      </c>
      <c r="J72" s="105">
        <v>0</v>
      </c>
      <c r="K72" s="143">
        <f t="shared" si="4"/>
        <v>0</v>
      </c>
      <c r="L72" s="105">
        <v>279</v>
      </c>
      <c r="M72" s="143">
        <f t="shared" si="5"/>
        <v>0.56024096385542166</v>
      </c>
      <c r="N72" s="105">
        <v>160</v>
      </c>
      <c r="O72" s="143">
        <f t="shared" si="6"/>
        <v>0.32128514056224899</v>
      </c>
      <c r="P72" s="105">
        <v>55</v>
      </c>
      <c r="Q72" s="143">
        <f t="shared" si="7"/>
        <v>0.11044176706827309</v>
      </c>
      <c r="R72" s="105">
        <v>4</v>
      </c>
      <c r="S72" s="143">
        <f t="shared" si="8"/>
        <v>8.0321285140562242E-3</v>
      </c>
      <c r="T72" s="138" t="str">
        <f t="shared" si="9"/>
        <v>đúng</v>
      </c>
      <c r="U72" s="138" t="str">
        <f>IF(C72='BO HOC'!I74,"Đúng","Sai")</f>
        <v>Đúng</v>
      </c>
      <c r="V72" s="5"/>
      <c r="W72" s="5"/>
      <c r="X72" s="5"/>
    </row>
    <row r="73" spans="1:24" ht="21" customHeight="1" x14ac:dyDescent="0.2">
      <c r="A73" s="260"/>
      <c r="B73" s="141">
        <v>8</v>
      </c>
      <c r="C73" s="142">
        <f t="shared" si="13"/>
        <v>431</v>
      </c>
      <c r="D73" s="105">
        <v>393</v>
      </c>
      <c r="E73" s="143">
        <f t="shared" si="1"/>
        <v>0.91183294663573089</v>
      </c>
      <c r="F73" s="105">
        <v>34</v>
      </c>
      <c r="G73" s="143">
        <f t="shared" si="2"/>
        <v>7.8886310904872387E-2</v>
      </c>
      <c r="H73" s="105">
        <v>4</v>
      </c>
      <c r="I73" s="143">
        <f t="shared" si="10"/>
        <v>9.2807424593967514E-3</v>
      </c>
      <c r="J73" s="105">
        <v>0</v>
      </c>
      <c r="K73" s="143">
        <f t="shared" si="4"/>
        <v>0</v>
      </c>
      <c r="L73" s="105">
        <v>248</v>
      </c>
      <c r="M73" s="143">
        <f t="shared" si="5"/>
        <v>0.57540603248259858</v>
      </c>
      <c r="N73" s="105">
        <v>140</v>
      </c>
      <c r="O73" s="143">
        <f t="shared" si="6"/>
        <v>0.3248259860788863</v>
      </c>
      <c r="P73" s="105">
        <v>41</v>
      </c>
      <c r="Q73" s="143">
        <f t="shared" si="7"/>
        <v>9.5127610208816701E-2</v>
      </c>
      <c r="R73" s="105">
        <v>2</v>
      </c>
      <c r="S73" s="143">
        <f t="shared" si="8"/>
        <v>4.6403712296983757E-3</v>
      </c>
      <c r="T73" s="138" t="str">
        <f t="shared" si="9"/>
        <v>đúng</v>
      </c>
      <c r="U73" s="138" t="str">
        <f>IF(C73='BO HOC'!I75,"Đúng","Sai")</f>
        <v>Đúng</v>
      </c>
      <c r="V73" s="5"/>
      <c r="W73" s="5"/>
      <c r="X73" s="5"/>
    </row>
    <row r="74" spans="1:24" ht="21" customHeight="1" x14ac:dyDescent="0.2">
      <c r="A74" s="260"/>
      <c r="B74" s="141">
        <v>9</v>
      </c>
      <c r="C74" s="142">
        <f t="shared" si="13"/>
        <v>311</v>
      </c>
      <c r="D74" s="105">
        <v>267</v>
      </c>
      <c r="E74" s="143">
        <f t="shared" si="1"/>
        <v>0.85852090032154338</v>
      </c>
      <c r="F74" s="105">
        <v>34</v>
      </c>
      <c r="G74" s="143">
        <f t="shared" si="2"/>
        <v>0.10932475884244373</v>
      </c>
      <c r="H74" s="105">
        <v>10</v>
      </c>
      <c r="I74" s="143">
        <f t="shared" si="10"/>
        <v>3.215434083601286E-2</v>
      </c>
      <c r="J74" s="105">
        <v>0</v>
      </c>
      <c r="K74" s="143">
        <f t="shared" si="4"/>
        <v>0</v>
      </c>
      <c r="L74" s="105">
        <v>214</v>
      </c>
      <c r="M74" s="143">
        <f t="shared" si="5"/>
        <v>0.68810289389067525</v>
      </c>
      <c r="N74" s="105">
        <v>67</v>
      </c>
      <c r="O74" s="143">
        <f t="shared" si="6"/>
        <v>0.21543408360128619</v>
      </c>
      <c r="P74" s="105">
        <v>28</v>
      </c>
      <c r="Q74" s="143">
        <f t="shared" si="7"/>
        <v>9.0032154340836015E-2</v>
      </c>
      <c r="R74" s="105">
        <v>2</v>
      </c>
      <c r="S74" s="143">
        <f t="shared" si="8"/>
        <v>6.4308681672025723E-3</v>
      </c>
      <c r="T74" s="138" t="str">
        <f t="shared" si="9"/>
        <v>đúng</v>
      </c>
      <c r="U74" s="138" t="str">
        <f>IF(C74='BO HOC'!I76,"Đúng","Sai")</f>
        <v>Đúng</v>
      </c>
      <c r="V74" s="5"/>
      <c r="W74" s="5"/>
      <c r="X74" s="5"/>
    </row>
    <row r="75" spans="1:24" ht="21" customHeight="1" x14ac:dyDescent="0.2">
      <c r="A75" s="261"/>
      <c r="B75" s="144" t="s">
        <v>90</v>
      </c>
      <c r="C75" s="145">
        <f t="shared" si="13"/>
        <v>1707</v>
      </c>
      <c r="D75" s="146">
        <f>SUM(D71:D74)</f>
        <v>1603</v>
      </c>
      <c r="E75" s="147">
        <f t="shared" si="1"/>
        <v>0.93907439953134153</v>
      </c>
      <c r="F75" s="146">
        <f>SUM(F71:F74)</f>
        <v>86</v>
      </c>
      <c r="G75" s="147">
        <f t="shared" si="2"/>
        <v>5.0380785002929113E-2</v>
      </c>
      <c r="H75" s="146">
        <f>SUM(H71:H74)</f>
        <v>18</v>
      </c>
      <c r="I75" s="147">
        <f t="shared" si="10"/>
        <v>1.054481546572935E-2</v>
      </c>
      <c r="J75" s="146">
        <f>SUM(J71:J74)</f>
        <v>0</v>
      </c>
      <c r="K75" s="147">
        <f t="shared" si="4"/>
        <v>0</v>
      </c>
      <c r="L75" s="146">
        <f>SUM(L71:L74)</f>
        <v>1011</v>
      </c>
      <c r="M75" s="147">
        <f t="shared" si="5"/>
        <v>0.59226713532513175</v>
      </c>
      <c r="N75" s="146">
        <f>SUM(N71:N74)</f>
        <v>493</v>
      </c>
      <c r="O75" s="147">
        <f t="shared" si="6"/>
        <v>0.28881077914469833</v>
      </c>
      <c r="P75" s="146">
        <f>SUM(P71:P74)</f>
        <v>192</v>
      </c>
      <c r="Q75" s="147">
        <f t="shared" si="7"/>
        <v>0.11247803163444639</v>
      </c>
      <c r="R75" s="146">
        <f>SUM(R71:R74)</f>
        <v>11</v>
      </c>
      <c r="S75" s="147">
        <f t="shared" si="8"/>
        <v>6.4440538957234918E-3</v>
      </c>
      <c r="T75" s="138" t="str">
        <f t="shared" si="9"/>
        <v>đúng</v>
      </c>
      <c r="U75" s="138" t="str">
        <f>IF(C75='BO HOC'!I77,"Đúng","Sai")</f>
        <v>Đúng</v>
      </c>
      <c r="V75" s="5"/>
      <c r="W75" s="5"/>
      <c r="X75" s="5"/>
    </row>
    <row r="76" spans="1:24" ht="21" customHeight="1" x14ac:dyDescent="0.2">
      <c r="A76" s="284" t="s">
        <v>41</v>
      </c>
      <c r="B76" s="141">
        <v>6</v>
      </c>
      <c r="C76" s="142">
        <f t="shared" si="13"/>
        <v>216</v>
      </c>
      <c r="D76" s="104">
        <v>208</v>
      </c>
      <c r="E76" s="143">
        <f t="shared" si="1"/>
        <v>0.96296296296296291</v>
      </c>
      <c r="F76" s="104">
        <v>8</v>
      </c>
      <c r="G76" s="143">
        <f t="shared" si="2"/>
        <v>3.7037037037037035E-2</v>
      </c>
      <c r="H76" s="104">
        <v>0</v>
      </c>
      <c r="I76" s="143">
        <f t="shared" si="10"/>
        <v>0</v>
      </c>
      <c r="J76" s="98">
        <v>0</v>
      </c>
      <c r="K76" s="143">
        <f t="shared" si="4"/>
        <v>0</v>
      </c>
      <c r="L76" s="104">
        <v>71</v>
      </c>
      <c r="M76" s="143">
        <f t="shared" si="5"/>
        <v>0.32870370370370372</v>
      </c>
      <c r="N76" s="104">
        <v>88</v>
      </c>
      <c r="O76" s="143">
        <f t="shared" si="6"/>
        <v>0.40740740740740738</v>
      </c>
      <c r="P76" s="104">
        <v>54</v>
      </c>
      <c r="Q76" s="143">
        <f t="shared" si="7"/>
        <v>0.25</v>
      </c>
      <c r="R76" s="104">
        <v>3</v>
      </c>
      <c r="S76" s="143">
        <f t="shared" si="8"/>
        <v>1.3888888888888888E-2</v>
      </c>
      <c r="T76" s="138" t="str">
        <f t="shared" si="9"/>
        <v>đúng</v>
      </c>
      <c r="U76" s="138" t="str">
        <f>IF(C76='BO HOC'!I78,"Đúng","Sai")</f>
        <v>Đúng</v>
      </c>
      <c r="V76" s="5"/>
      <c r="W76" s="5"/>
      <c r="X76" s="5"/>
    </row>
    <row r="77" spans="1:24" ht="21" customHeight="1" x14ac:dyDescent="0.2">
      <c r="A77" s="260"/>
      <c r="B77" s="141">
        <v>7</v>
      </c>
      <c r="C77" s="142">
        <f t="shared" si="13"/>
        <v>269</v>
      </c>
      <c r="D77" s="105">
        <v>234</v>
      </c>
      <c r="E77" s="143">
        <f t="shared" si="1"/>
        <v>0.86988847583643125</v>
      </c>
      <c r="F77" s="105">
        <v>34</v>
      </c>
      <c r="G77" s="143">
        <f t="shared" si="2"/>
        <v>0.12639405204460966</v>
      </c>
      <c r="H77" s="105">
        <v>1</v>
      </c>
      <c r="I77" s="143">
        <f t="shared" si="10"/>
        <v>3.7174721189591076E-3</v>
      </c>
      <c r="J77" s="98">
        <v>0</v>
      </c>
      <c r="K77" s="143">
        <f t="shared" si="4"/>
        <v>0</v>
      </c>
      <c r="L77" s="105">
        <v>48</v>
      </c>
      <c r="M77" s="143">
        <f t="shared" si="5"/>
        <v>0.17843866171003717</v>
      </c>
      <c r="N77" s="105">
        <v>112</v>
      </c>
      <c r="O77" s="143">
        <f t="shared" si="6"/>
        <v>0.41635687732342008</v>
      </c>
      <c r="P77" s="105">
        <v>105</v>
      </c>
      <c r="Q77" s="143">
        <f t="shared" si="7"/>
        <v>0.3903345724907063</v>
      </c>
      <c r="R77" s="105">
        <v>4</v>
      </c>
      <c r="S77" s="143">
        <f t="shared" si="8"/>
        <v>1.4869888475836431E-2</v>
      </c>
      <c r="T77" s="138" t="str">
        <f t="shared" si="9"/>
        <v>đúng</v>
      </c>
      <c r="U77" s="138" t="str">
        <f>IF(C77='BO HOC'!I79,"Đúng","Sai")</f>
        <v>Đúng</v>
      </c>
      <c r="V77" s="5"/>
      <c r="W77" s="5"/>
      <c r="X77" s="5"/>
    </row>
    <row r="78" spans="1:24" ht="21" customHeight="1" x14ac:dyDescent="0.2">
      <c r="A78" s="260"/>
      <c r="B78" s="141">
        <v>8</v>
      </c>
      <c r="C78" s="142">
        <f t="shared" si="13"/>
        <v>198</v>
      </c>
      <c r="D78" s="105">
        <v>173</v>
      </c>
      <c r="E78" s="143">
        <f t="shared" si="1"/>
        <v>0.8737373737373737</v>
      </c>
      <c r="F78" s="105">
        <v>24</v>
      </c>
      <c r="G78" s="143">
        <f t="shared" si="2"/>
        <v>0.12121212121212122</v>
      </c>
      <c r="H78" s="105">
        <v>1</v>
      </c>
      <c r="I78" s="143">
        <f t="shared" si="10"/>
        <v>5.0505050505050509E-3</v>
      </c>
      <c r="J78" s="98">
        <v>0</v>
      </c>
      <c r="K78" s="143">
        <f t="shared" si="4"/>
        <v>0</v>
      </c>
      <c r="L78" s="105">
        <v>55</v>
      </c>
      <c r="M78" s="143">
        <f t="shared" si="5"/>
        <v>0.27777777777777779</v>
      </c>
      <c r="N78" s="105">
        <v>81</v>
      </c>
      <c r="O78" s="143">
        <f t="shared" si="6"/>
        <v>0.40909090909090912</v>
      </c>
      <c r="P78" s="105">
        <v>60</v>
      </c>
      <c r="Q78" s="143">
        <f t="shared" si="7"/>
        <v>0.30303030303030304</v>
      </c>
      <c r="R78" s="105">
        <v>2</v>
      </c>
      <c r="S78" s="143">
        <f t="shared" si="8"/>
        <v>1.0101010101010102E-2</v>
      </c>
      <c r="T78" s="138" t="str">
        <f t="shared" si="9"/>
        <v>đúng</v>
      </c>
      <c r="U78" s="138" t="str">
        <f>IF(C78='BO HOC'!I80,"Đúng","Sai")</f>
        <v>Đúng</v>
      </c>
      <c r="V78" s="5"/>
      <c r="W78" s="5"/>
      <c r="X78" s="5"/>
    </row>
    <row r="79" spans="1:24" ht="21" customHeight="1" x14ac:dyDescent="0.2">
      <c r="A79" s="260"/>
      <c r="B79" s="141">
        <v>9</v>
      </c>
      <c r="C79" s="142">
        <f t="shared" si="13"/>
        <v>147</v>
      </c>
      <c r="D79" s="105">
        <v>125</v>
      </c>
      <c r="E79" s="143">
        <f t="shared" si="1"/>
        <v>0.85034013605442171</v>
      </c>
      <c r="F79" s="105">
        <v>17</v>
      </c>
      <c r="G79" s="143">
        <f t="shared" si="2"/>
        <v>0.11564625850340136</v>
      </c>
      <c r="H79" s="105">
        <v>5</v>
      </c>
      <c r="I79" s="143">
        <f t="shared" si="10"/>
        <v>3.4013605442176874E-2</v>
      </c>
      <c r="J79" s="98">
        <v>0</v>
      </c>
      <c r="K79" s="143">
        <f t="shared" si="4"/>
        <v>0</v>
      </c>
      <c r="L79" s="105">
        <v>41</v>
      </c>
      <c r="M79" s="143">
        <f t="shared" si="5"/>
        <v>0.27891156462585032</v>
      </c>
      <c r="N79" s="105">
        <v>73</v>
      </c>
      <c r="O79" s="143">
        <f t="shared" si="6"/>
        <v>0.49659863945578231</v>
      </c>
      <c r="P79" s="105">
        <v>33</v>
      </c>
      <c r="Q79" s="143">
        <f t="shared" si="7"/>
        <v>0.22448979591836735</v>
      </c>
      <c r="R79" s="105">
        <v>0</v>
      </c>
      <c r="S79" s="143">
        <f t="shared" si="8"/>
        <v>0</v>
      </c>
      <c r="T79" s="138" t="str">
        <f t="shared" si="9"/>
        <v>đúng</v>
      </c>
      <c r="U79" s="138" t="str">
        <f>IF(C79='BO HOC'!I81,"Đúng","Sai")</f>
        <v>Đúng</v>
      </c>
      <c r="V79" s="5"/>
      <c r="W79" s="5"/>
      <c r="X79" s="5"/>
    </row>
    <row r="80" spans="1:24" ht="21" customHeight="1" x14ac:dyDescent="0.2">
      <c r="A80" s="261"/>
      <c r="B80" s="144" t="s">
        <v>90</v>
      </c>
      <c r="C80" s="145">
        <f t="shared" si="13"/>
        <v>830</v>
      </c>
      <c r="D80" s="146">
        <f>SUM(D76:D79)</f>
        <v>740</v>
      </c>
      <c r="E80" s="147">
        <f t="shared" si="1"/>
        <v>0.89156626506024095</v>
      </c>
      <c r="F80" s="146">
        <f>SUM(F76:F79)</f>
        <v>83</v>
      </c>
      <c r="G80" s="147">
        <f t="shared" si="2"/>
        <v>0.1</v>
      </c>
      <c r="H80" s="146">
        <f>SUM(H76:H79)</f>
        <v>7</v>
      </c>
      <c r="I80" s="147">
        <f t="shared" si="10"/>
        <v>8.4337349397590362E-3</v>
      </c>
      <c r="J80" s="146">
        <f>SUM(J76:J79)</f>
        <v>0</v>
      </c>
      <c r="K80" s="147">
        <f t="shared" si="4"/>
        <v>0</v>
      </c>
      <c r="L80" s="146">
        <f>SUM(L76:L79)</f>
        <v>215</v>
      </c>
      <c r="M80" s="147">
        <f t="shared" si="5"/>
        <v>0.25903614457831325</v>
      </c>
      <c r="N80" s="146">
        <f>SUM(N76:N79)</f>
        <v>354</v>
      </c>
      <c r="O80" s="147">
        <f t="shared" si="6"/>
        <v>0.42650602409638555</v>
      </c>
      <c r="P80" s="146">
        <f>SUM(P76:P79)</f>
        <v>252</v>
      </c>
      <c r="Q80" s="147">
        <f t="shared" si="7"/>
        <v>0.30361445783132529</v>
      </c>
      <c r="R80" s="146">
        <f>SUM(R76:R79)</f>
        <v>9</v>
      </c>
      <c r="S80" s="147">
        <f t="shared" si="8"/>
        <v>1.0843373493975903E-2</v>
      </c>
      <c r="T80" s="138" t="str">
        <f t="shared" si="9"/>
        <v>đúng</v>
      </c>
      <c r="U80" s="138" t="str">
        <f>IF(C80='BO HOC'!I82,"Đúng","Sai")</f>
        <v>Đúng</v>
      </c>
      <c r="V80" s="5"/>
      <c r="W80" s="5"/>
      <c r="X80" s="5"/>
    </row>
    <row r="81" spans="1:26" ht="21" customHeight="1" x14ac:dyDescent="0.2">
      <c r="A81" s="285" t="s">
        <v>92</v>
      </c>
      <c r="B81" s="148">
        <v>6</v>
      </c>
      <c r="C81" s="149">
        <f t="shared" si="13"/>
        <v>2450</v>
      </c>
      <c r="D81" s="150">
        <f t="shared" ref="D81:D84" si="14">D76+D71+D66+D61+D56+D51+D46+D41+D36+D31+D26+D21+D16+D11+D6</f>
        <v>2192</v>
      </c>
      <c r="E81" s="151">
        <f t="shared" si="1"/>
        <v>0.89469387755102037</v>
      </c>
      <c r="F81" s="150">
        <f t="shared" ref="F81:F84" si="15">F76+F71+F66+F61+F56+F51+F46+F41+F36+F31+F26+F21+F16+F11+F6</f>
        <v>191</v>
      </c>
      <c r="G81" s="151">
        <f t="shared" si="2"/>
        <v>7.7959183673469393E-2</v>
      </c>
      <c r="H81" s="150">
        <f t="shared" ref="H81:H84" si="16">H76+H71+H66+H61+H56+H51+H46+H41+H36+H31+H26+H21+H16+H11+H6</f>
        <v>54</v>
      </c>
      <c r="I81" s="151">
        <f t="shared" si="10"/>
        <v>2.2040816326530613E-2</v>
      </c>
      <c r="J81" s="150">
        <f t="shared" ref="J81:J84" si="17">J76+J71+J66+J61+J56+J51+J46+J41+J36+J31+J26+J21+J16+J11+J6</f>
        <v>13</v>
      </c>
      <c r="K81" s="151">
        <f t="shared" si="4"/>
        <v>5.3061224489795921E-3</v>
      </c>
      <c r="L81" s="150">
        <f t="shared" ref="L81:L84" si="18">L76+L71+L66+L61+L56+L51+L46+L41+L36+L31+L26+L21+L16+L11+L6</f>
        <v>919</v>
      </c>
      <c r="M81" s="151">
        <f t="shared" si="5"/>
        <v>0.37510204081632653</v>
      </c>
      <c r="N81" s="150">
        <f t="shared" ref="N81:N84" si="19">N76+N71+N66+N61+N56+N51+N46+N41+N36+N31+N26+N21+N16+N11+N6</f>
        <v>860</v>
      </c>
      <c r="O81" s="151">
        <f t="shared" si="6"/>
        <v>0.3510204081632653</v>
      </c>
      <c r="P81" s="150">
        <f t="shared" ref="P81:P84" si="20">P76+P71+P66+P61+P56+P51+P46+P41+P36+P31+P26+P21+P16+P11+P6</f>
        <v>626</v>
      </c>
      <c r="Q81" s="151">
        <f t="shared" si="7"/>
        <v>0.25551020408163266</v>
      </c>
      <c r="R81" s="150">
        <f t="shared" ref="R81:R84" si="21">R76+R71+R66+R61+R56+R51+R46+R41+R36+R31+R26+R21+R16+R11+R6</f>
        <v>45</v>
      </c>
      <c r="S81" s="151">
        <f t="shared" si="8"/>
        <v>1.8367346938775512E-2</v>
      </c>
      <c r="T81" s="138" t="str">
        <f t="shared" si="9"/>
        <v>đúng</v>
      </c>
      <c r="U81" s="138" t="str">
        <f>IF(C81='BO HOC'!I83,"Đúng","Sai")</f>
        <v>Đúng</v>
      </c>
      <c r="V81" s="5"/>
      <c r="W81" s="5"/>
      <c r="X81" s="5"/>
    </row>
    <row r="82" spans="1:26" ht="21" customHeight="1" x14ac:dyDescent="0.2">
      <c r="A82" s="260"/>
      <c r="B82" s="148">
        <v>7</v>
      </c>
      <c r="C82" s="149">
        <f t="shared" si="13"/>
        <v>2681</v>
      </c>
      <c r="D82" s="150">
        <f t="shared" si="14"/>
        <v>2338</v>
      </c>
      <c r="E82" s="151">
        <f t="shared" si="1"/>
        <v>0.87206266318537862</v>
      </c>
      <c r="F82" s="150">
        <f t="shared" si="15"/>
        <v>276</v>
      </c>
      <c r="G82" s="151">
        <f t="shared" si="2"/>
        <v>0.10294666169339799</v>
      </c>
      <c r="H82" s="150">
        <f t="shared" si="16"/>
        <v>59</v>
      </c>
      <c r="I82" s="151">
        <f t="shared" si="10"/>
        <v>2.2006713912719134E-2</v>
      </c>
      <c r="J82" s="150">
        <f t="shared" si="17"/>
        <v>8</v>
      </c>
      <c r="K82" s="151">
        <f t="shared" si="4"/>
        <v>2.9839612085042896E-3</v>
      </c>
      <c r="L82" s="150">
        <f t="shared" si="18"/>
        <v>989</v>
      </c>
      <c r="M82" s="151">
        <f t="shared" si="5"/>
        <v>0.36889220440134279</v>
      </c>
      <c r="N82" s="150">
        <f t="shared" si="19"/>
        <v>956</v>
      </c>
      <c r="O82" s="151">
        <f t="shared" si="6"/>
        <v>0.35658336441626259</v>
      </c>
      <c r="P82" s="150">
        <f t="shared" si="20"/>
        <v>671</v>
      </c>
      <c r="Q82" s="151">
        <f t="shared" si="7"/>
        <v>0.25027974636329725</v>
      </c>
      <c r="R82" s="150">
        <f t="shared" si="21"/>
        <v>65</v>
      </c>
      <c r="S82" s="151">
        <f t="shared" si="8"/>
        <v>2.4244684819097351E-2</v>
      </c>
      <c r="T82" s="138" t="str">
        <f t="shared" si="9"/>
        <v>đúng</v>
      </c>
      <c r="U82" s="138" t="str">
        <f>IF(C82='BO HOC'!I84,"Đúng","Sai")</f>
        <v>Đúng</v>
      </c>
      <c r="V82" s="5"/>
      <c r="W82" s="5"/>
      <c r="X82" s="5"/>
    </row>
    <row r="83" spans="1:26" ht="21" customHeight="1" x14ac:dyDescent="0.2">
      <c r="A83" s="260"/>
      <c r="B83" s="148">
        <v>8</v>
      </c>
      <c r="C83" s="149">
        <f t="shared" si="13"/>
        <v>2271</v>
      </c>
      <c r="D83" s="150">
        <f t="shared" si="14"/>
        <v>1965</v>
      </c>
      <c r="E83" s="151">
        <f t="shared" si="1"/>
        <v>0.86525759577278727</v>
      </c>
      <c r="F83" s="150">
        <f t="shared" si="15"/>
        <v>250</v>
      </c>
      <c r="G83" s="151">
        <f t="shared" si="2"/>
        <v>0.11008366358432409</v>
      </c>
      <c r="H83" s="150">
        <f t="shared" si="16"/>
        <v>53</v>
      </c>
      <c r="I83" s="151">
        <f t="shared" si="10"/>
        <v>2.3337736679876705E-2</v>
      </c>
      <c r="J83" s="150">
        <f t="shared" si="17"/>
        <v>3</v>
      </c>
      <c r="K83" s="151">
        <f t="shared" si="4"/>
        <v>1.321003963011889E-3</v>
      </c>
      <c r="L83" s="150">
        <f t="shared" si="18"/>
        <v>863</v>
      </c>
      <c r="M83" s="151">
        <f t="shared" si="5"/>
        <v>0.38000880669308673</v>
      </c>
      <c r="N83" s="150">
        <f t="shared" si="19"/>
        <v>780</v>
      </c>
      <c r="O83" s="151">
        <f t="shared" si="6"/>
        <v>0.34346103038309117</v>
      </c>
      <c r="P83" s="150">
        <f t="shared" si="20"/>
        <v>578</v>
      </c>
      <c r="Q83" s="151">
        <f t="shared" si="7"/>
        <v>0.25451343020695727</v>
      </c>
      <c r="R83" s="150">
        <f t="shared" si="21"/>
        <v>50</v>
      </c>
      <c r="S83" s="151">
        <f t="shared" si="8"/>
        <v>2.2016732716864818E-2</v>
      </c>
      <c r="T83" s="138" t="str">
        <f t="shared" si="9"/>
        <v>đúng</v>
      </c>
      <c r="U83" s="138" t="str">
        <f>IF(C83='BO HOC'!I85,"Đúng","Sai")</f>
        <v>Đúng</v>
      </c>
      <c r="V83" s="5"/>
      <c r="W83" s="5"/>
      <c r="X83" s="5"/>
    </row>
    <row r="84" spans="1:26" ht="21" customHeight="1" x14ac:dyDescent="0.2">
      <c r="A84" s="260"/>
      <c r="B84" s="148">
        <v>9</v>
      </c>
      <c r="C84" s="149">
        <f t="shared" si="13"/>
        <v>1643</v>
      </c>
      <c r="D84" s="150">
        <f t="shared" si="14"/>
        <v>1432</v>
      </c>
      <c r="E84" s="151">
        <f t="shared" si="1"/>
        <v>0.87157638466220333</v>
      </c>
      <c r="F84" s="150">
        <f t="shared" si="15"/>
        <v>174</v>
      </c>
      <c r="G84" s="151">
        <f t="shared" si="2"/>
        <v>0.10590383444917834</v>
      </c>
      <c r="H84" s="150">
        <f t="shared" si="16"/>
        <v>36</v>
      </c>
      <c r="I84" s="151">
        <f t="shared" si="10"/>
        <v>2.1911138161898967E-2</v>
      </c>
      <c r="J84" s="150">
        <f t="shared" si="17"/>
        <v>1</v>
      </c>
      <c r="K84" s="151">
        <f t="shared" si="4"/>
        <v>6.0864272671941571E-4</v>
      </c>
      <c r="L84" s="150">
        <f t="shared" si="18"/>
        <v>761</v>
      </c>
      <c r="M84" s="151">
        <f t="shared" si="5"/>
        <v>0.46317711503347536</v>
      </c>
      <c r="N84" s="150">
        <f t="shared" si="19"/>
        <v>575</v>
      </c>
      <c r="O84" s="151">
        <f t="shared" si="6"/>
        <v>0.34996956786366401</v>
      </c>
      <c r="P84" s="150">
        <f t="shared" si="20"/>
        <v>289</v>
      </c>
      <c r="Q84" s="151">
        <f t="shared" si="7"/>
        <v>0.17589774802191113</v>
      </c>
      <c r="R84" s="150">
        <f t="shared" si="21"/>
        <v>18</v>
      </c>
      <c r="S84" s="151">
        <f t="shared" si="8"/>
        <v>1.0955569080949483E-2</v>
      </c>
      <c r="T84" s="138" t="str">
        <f t="shared" si="9"/>
        <v>đúng</v>
      </c>
      <c r="U84" s="138" t="str">
        <f>IF(C84='BO HOC'!I86,"Đúng","Sai")</f>
        <v>Đúng</v>
      </c>
      <c r="V84" s="5"/>
      <c r="W84" s="5"/>
      <c r="X84" s="5"/>
    </row>
    <row r="85" spans="1:26" ht="21" customHeight="1" x14ac:dyDescent="0.2">
      <c r="A85" s="261"/>
      <c r="B85" s="152" t="s">
        <v>90</v>
      </c>
      <c r="C85" s="153">
        <f t="shared" si="13"/>
        <v>9045</v>
      </c>
      <c r="D85" s="153">
        <f>SUM(D81:D84)</f>
        <v>7927</v>
      </c>
      <c r="E85" s="154">
        <f t="shared" si="1"/>
        <v>0.87639579878385854</v>
      </c>
      <c r="F85" s="153">
        <f>SUM(F81:F84)</f>
        <v>891</v>
      </c>
      <c r="G85" s="154">
        <f t="shared" si="2"/>
        <v>9.8507462686567168E-2</v>
      </c>
      <c r="H85" s="153">
        <f>SUM(H81:H84)</f>
        <v>202</v>
      </c>
      <c r="I85" s="154">
        <f t="shared" si="10"/>
        <v>2.2332780541735767E-2</v>
      </c>
      <c r="J85" s="153">
        <f>SUM(J81:J84)</f>
        <v>25</v>
      </c>
      <c r="K85" s="154">
        <f t="shared" si="4"/>
        <v>2.7639579878385848E-3</v>
      </c>
      <c r="L85" s="153">
        <f>SUM(L81:L84)</f>
        <v>3532</v>
      </c>
      <c r="M85" s="154">
        <f t="shared" si="5"/>
        <v>0.39049198452183526</v>
      </c>
      <c r="N85" s="153">
        <f>SUM(N81:N84)</f>
        <v>3171</v>
      </c>
      <c r="O85" s="154">
        <f t="shared" si="6"/>
        <v>0.35058043117744608</v>
      </c>
      <c r="P85" s="153">
        <f>SUM(P81:P84)</f>
        <v>2164</v>
      </c>
      <c r="Q85" s="154">
        <f t="shared" si="7"/>
        <v>0.2392482034273079</v>
      </c>
      <c r="R85" s="153">
        <f>SUM(R81:R84)</f>
        <v>178</v>
      </c>
      <c r="S85" s="154">
        <f t="shared" si="8"/>
        <v>1.9679380873410725E-2</v>
      </c>
      <c r="T85" s="138" t="str">
        <f t="shared" si="9"/>
        <v>đúng</v>
      </c>
      <c r="U85" s="138" t="str">
        <f>IF(C85='BO HOC'!I87,"Đúng","Sai")</f>
        <v>Đúng</v>
      </c>
      <c r="V85" s="40"/>
      <c r="W85" s="40"/>
      <c r="X85" s="40"/>
      <c r="Y85" s="69"/>
      <c r="Z85" s="69"/>
    </row>
    <row r="86" spans="1:26" ht="21" customHeight="1" x14ac:dyDescent="0.2">
      <c r="A86" s="5"/>
      <c r="B86" s="5"/>
      <c r="C86" s="5"/>
      <c r="D86" s="54"/>
      <c r="E86" s="57"/>
      <c r="F86" s="54"/>
      <c r="G86" s="57"/>
      <c r="H86" s="54"/>
      <c r="I86" s="57"/>
      <c r="J86" s="54"/>
      <c r="K86" s="57"/>
      <c r="L86" s="54"/>
      <c r="M86" s="57"/>
      <c r="N86" s="54"/>
      <c r="O86" s="57"/>
      <c r="P86" s="54"/>
      <c r="Q86" s="57"/>
      <c r="R86" s="54"/>
      <c r="S86" s="54"/>
      <c r="T86" s="5"/>
      <c r="U86" s="5"/>
      <c r="V86" s="5"/>
      <c r="W86" s="5"/>
      <c r="X86" s="5"/>
    </row>
    <row r="87" spans="1:26" ht="21" customHeight="1" x14ac:dyDescent="0.2">
      <c r="A87" s="312" t="s">
        <v>315</v>
      </c>
      <c r="B87" s="313">
        <v>6</v>
      </c>
      <c r="C87" s="314">
        <v>2763</v>
      </c>
      <c r="D87" s="315">
        <v>2487</v>
      </c>
      <c r="E87" s="316">
        <v>0.90010857763300756</v>
      </c>
      <c r="F87" s="315">
        <v>269</v>
      </c>
      <c r="G87" s="316">
        <v>9.7357944263481724E-2</v>
      </c>
      <c r="H87" s="315">
        <v>7</v>
      </c>
      <c r="I87" s="316">
        <v>2.5334781035106766E-3</v>
      </c>
      <c r="J87" s="315">
        <v>0</v>
      </c>
      <c r="K87" s="316">
        <v>0</v>
      </c>
      <c r="L87" s="315">
        <v>728</v>
      </c>
      <c r="M87" s="316">
        <v>0.26348172276511039</v>
      </c>
      <c r="N87" s="315">
        <v>1047</v>
      </c>
      <c r="O87" s="316">
        <v>0.37893593919652552</v>
      </c>
      <c r="P87" s="315">
        <v>855</v>
      </c>
      <c r="Q87" s="316">
        <v>0.30944625407166126</v>
      </c>
      <c r="R87" s="315">
        <v>133</v>
      </c>
      <c r="S87" s="317">
        <v>4.8136083966702901E-2</v>
      </c>
      <c r="T87" s="314"/>
      <c r="U87" s="314">
        <v>0</v>
      </c>
      <c r="V87" s="5"/>
      <c r="W87" s="5"/>
      <c r="X87" s="5"/>
    </row>
    <row r="88" spans="1:26" ht="21" customHeight="1" x14ac:dyDescent="0.2">
      <c r="A88" s="312"/>
      <c r="B88" s="313">
        <v>7</v>
      </c>
      <c r="C88" s="314">
        <v>2340</v>
      </c>
      <c r="D88" s="315">
        <v>2068</v>
      </c>
      <c r="E88" s="316">
        <v>0.88376068376068373</v>
      </c>
      <c r="F88" s="315">
        <v>261</v>
      </c>
      <c r="G88" s="316">
        <v>0.11153846153846154</v>
      </c>
      <c r="H88" s="315">
        <v>9</v>
      </c>
      <c r="I88" s="316">
        <v>3.8461538461538464E-3</v>
      </c>
      <c r="J88" s="315">
        <v>2</v>
      </c>
      <c r="K88" s="316">
        <v>8.547008547008547E-4</v>
      </c>
      <c r="L88" s="315">
        <v>620</v>
      </c>
      <c r="M88" s="316">
        <v>0.26495726495726496</v>
      </c>
      <c r="N88" s="315">
        <v>847</v>
      </c>
      <c r="O88" s="316">
        <v>0.36196581196581196</v>
      </c>
      <c r="P88" s="315">
        <v>782</v>
      </c>
      <c r="Q88" s="316">
        <v>0.33418803418803417</v>
      </c>
      <c r="R88" s="315">
        <v>91</v>
      </c>
      <c r="S88" s="317">
        <v>3.888888888888889E-2</v>
      </c>
      <c r="T88" s="314"/>
      <c r="U88" s="314">
        <v>0</v>
      </c>
      <c r="V88" s="5"/>
      <c r="W88" s="5"/>
      <c r="X88" s="5"/>
    </row>
    <row r="89" spans="1:26" ht="21" customHeight="1" x14ac:dyDescent="0.2">
      <c r="A89" s="312"/>
      <c r="B89" s="313">
        <v>8</v>
      </c>
      <c r="C89" s="314">
        <v>1757</v>
      </c>
      <c r="D89" s="315">
        <v>1405</v>
      </c>
      <c r="E89" s="316">
        <v>0.79965850882185541</v>
      </c>
      <c r="F89" s="315">
        <v>311</v>
      </c>
      <c r="G89" s="316">
        <v>0.17700626067159933</v>
      </c>
      <c r="H89" s="315">
        <v>41</v>
      </c>
      <c r="I89" s="316">
        <v>2.3335230506545249E-2</v>
      </c>
      <c r="J89" s="315">
        <v>0</v>
      </c>
      <c r="K89" s="316">
        <v>0</v>
      </c>
      <c r="L89" s="315">
        <v>452</v>
      </c>
      <c r="M89" s="316">
        <v>0.25725668753557202</v>
      </c>
      <c r="N89" s="315">
        <v>562</v>
      </c>
      <c r="O89" s="316">
        <v>0.31986340352874215</v>
      </c>
      <c r="P89" s="315">
        <v>629</v>
      </c>
      <c r="Q89" s="316">
        <v>0.35799658508821858</v>
      </c>
      <c r="R89" s="315">
        <v>114</v>
      </c>
      <c r="S89" s="317">
        <v>6.488332384746727E-2</v>
      </c>
      <c r="T89" s="314"/>
      <c r="U89" s="314">
        <v>0</v>
      </c>
      <c r="V89" s="5"/>
      <c r="W89" s="5"/>
      <c r="X89" s="5"/>
    </row>
    <row r="90" spans="1:26" ht="21" customHeight="1" x14ac:dyDescent="0.2">
      <c r="A90" s="312"/>
      <c r="B90" s="313">
        <v>9</v>
      </c>
      <c r="C90" s="314">
        <v>2339</v>
      </c>
      <c r="D90" s="315">
        <v>2107</v>
      </c>
      <c r="E90" s="316">
        <v>0.9008123129542539</v>
      </c>
      <c r="F90" s="315">
        <v>212</v>
      </c>
      <c r="G90" s="316">
        <v>9.0637024369388627E-2</v>
      </c>
      <c r="H90" s="315">
        <v>20</v>
      </c>
      <c r="I90" s="316">
        <v>8.5506626763574185E-3</v>
      </c>
      <c r="J90" s="315">
        <v>0</v>
      </c>
      <c r="K90" s="316">
        <v>0</v>
      </c>
      <c r="L90" s="315">
        <v>662</v>
      </c>
      <c r="M90" s="316">
        <v>0.2830269345874305</v>
      </c>
      <c r="N90" s="315">
        <v>1077</v>
      </c>
      <c r="O90" s="316">
        <v>0.46045318512184696</v>
      </c>
      <c r="P90" s="315">
        <v>578</v>
      </c>
      <c r="Q90" s="316">
        <v>0.24711415134672937</v>
      </c>
      <c r="R90" s="315">
        <v>22</v>
      </c>
      <c r="S90" s="317">
        <v>9.40572894399316E-3</v>
      </c>
      <c r="T90" s="314">
        <v>0</v>
      </c>
      <c r="U90" s="314">
        <v>0</v>
      </c>
      <c r="V90" s="5"/>
      <c r="W90" s="5"/>
      <c r="X90" s="5"/>
    </row>
    <row r="91" spans="1:26" ht="21" customHeight="1" x14ac:dyDescent="0.2">
      <c r="A91" s="312"/>
      <c r="B91" s="313" t="s">
        <v>90</v>
      </c>
      <c r="C91" s="313">
        <v>9199</v>
      </c>
      <c r="D91" s="318">
        <v>8067</v>
      </c>
      <c r="E91" s="319">
        <v>0.87694314599412981</v>
      </c>
      <c r="F91" s="318">
        <v>1053</v>
      </c>
      <c r="G91" s="319">
        <v>0.11446896401782802</v>
      </c>
      <c r="H91" s="318">
        <v>77</v>
      </c>
      <c r="I91" s="319">
        <v>8.3704750516360466E-3</v>
      </c>
      <c r="J91" s="318">
        <v>2</v>
      </c>
      <c r="K91" s="319">
        <v>2.174149364061311E-4</v>
      </c>
      <c r="L91" s="318">
        <v>2462</v>
      </c>
      <c r="M91" s="319">
        <v>0.2676377867159474</v>
      </c>
      <c r="N91" s="318">
        <v>3533</v>
      </c>
      <c r="O91" s="319">
        <v>0.38406348516143057</v>
      </c>
      <c r="P91" s="318">
        <v>2844</v>
      </c>
      <c r="Q91" s="319">
        <v>0.30916403956951843</v>
      </c>
      <c r="R91" s="318">
        <v>360</v>
      </c>
      <c r="S91" s="320">
        <v>3.9134688553103598E-2</v>
      </c>
      <c r="T91" s="313">
        <v>0</v>
      </c>
      <c r="U91" s="313">
        <v>0</v>
      </c>
      <c r="V91" s="5"/>
      <c r="W91" s="5"/>
      <c r="X91" s="5"/>
    </row>
    <row r="92" spans="1:26" ht="21" customHeight="1" x14ac:dyDescent="0.2">
      <c r="A92" s="5"/>
      <c r="B92" s="5"/>
      <c r="C92" s="5"/>
      <c r="D92" s="54"/>
      <c r="E92" s="57"/>
      <c r="F92" s="54"/>
      <c r="G92" s="57"/>
      <c r="H92" s="54"/>
      <c r="I92" s="57"/>
      <c r="J92" s="54"/>
      <c r="K92" s="57"/>
      <c r="L92" s="54"/>
      <c r="M92" s="57"/>
      <c r="N92" s="54"/>
      <c r="O92" s="57"/>
      <c r="P92" s="54"/>
      <c r="Q92" s="57"/>
      <c r="R92" s="54"/>
      <c r="S92" s="54"/>
      <c r="T92" s="5"/>
      <c r="U92" s="5"/>
      <c r="V92" s="5"/>
      <c r="W92" s="5"/>
      <c r="X92" s="5"/>
    </row>
    <row r="93" spans="1:26" ht="21" customHeight="1" x14ac:dyDescent="0.2">
      <c r="A93" s="5"/>
      <c r="B93" s="5"/>
      <c r="C93" s="5"/>
      <c r="D93" s="54"/>
      <c r="E93" s="57"/>
      <c r="F93" s="54"/>
      <c r="G93" s="57"/>
      <c r="H93" s="54"/>
      <c r="I93" s="57"/>
      <c r="J93" s="54"/>
      <c r="K93" s="57"/>
      <c r="L93" s="54"/>
      <c r="M93" s="57"/>
      <c r="N93" s="54"/>
      <c r="O93" s="57"/>
      <c r="P93" s="54"/>
      <c r="Q93" s="57"/>
      <c r="R93" s="54"/>
      <c r="S93" s="54"/>
      <c r="T93" s="5"/>
      <c r="U93" s="5"/>
      <c r="V93" s="5"/>
      <c r="W93" s="5"/>
      <c r="X93" s="5"/>
    </row>
    <row r="94" spans="1:26" ht="21" customHeight="1" x14ac:dyDescent="0.2">
      <c r="A94" s="5"/>
      <c r="B94" s="5"/>
      <c r="C94" s="5"/>
      <c r="D94" s="54"/>
      <c r="E94" s="57"/>
      <c r="F94" s="54"/>
      <c r="G94" s="57"/>
      <c r="H94" s="54"/>
      <c r="I94" s="57"/>
      <c r="J94" s="54"/>
      <c r="K94" s="57"/>
      <c r="L94" s="54"/>
      <c r="M94" s="57"/>
      <c r="N94" s="54"/>
      <c r="O94" s="57"/>
      <c r="P94" s="54"/>
      <c r="Q94" s="57"/>
      <c r="R94" s="54"/>
      <c r="S94" s="54"/>
      <c r="T94" s="5"/>
      <c r="U94" s="5"/>
      <c r="V94" s="5"/>
      <c r="W94" s="5"/>
      <c r="X94" s="5"/>
    </row>
    <row r="95" spans="1:26" ht="21" customHeight="1" x14ac:dyDescent="0.2">
      <c r="A95" s="5"/>
      <c r="B95" s="5"/>
      <c r="C95" s="5"/>
      <c r="D95" s="54"/>
      <c r="E95" s="57"/>
      <c r="F95" s="54"/>
      <c r="G95" s="57"/>
      <c r="H95" s="54"/>
      <c r="I95" s="57"/>
      <c r="J95" s="54"/>
      <c r="K95" s="57"/>
      <c r="L95" s="54"/>
      <c r="M95" s="57"/>
      <c r="N95" s="54"/>
      <c r="O95" s="57"/>
      <c r="P95" s="54"/>
      <c r="Q95" s="57"/>
      <c r="R95" s="54"/>
      <c r="S95" s="54"/>
      <c r="T95" s="5"/>
      <c r="U95" s="5"/>
      <c r="V95" s="5"/>
      <c r="W95" s="5"/>
      <c r="X95" s="5"/>
    </row>
    <row r="96" spans="1:26" ht="21" customHeight="1" x14ac:dyDescent="0.2">
      <c r="A96" s="5"/>
      <c r="B96" s="5"/>
      <c r="C96" s="5"/>
      <c r="D96" s="54"/>
      <c r="E96" s="57"/>
      <c r="F96" s="54"/>
      <c r="G96" s="57"/>
      <c r="H96" s="54"/>
      <c r="I96" s="57"/>
      <c r="J96" s="54"/>
      <c r="K96" s="57"/>
      <c r="L96" s="54"/>
      <c r="M96" s="57"/>
      <c r="N96" s="54"/>
      <c r="O96" s="57"/>
      <c r="P96" s="54"/>
      <c r="Q96" s="57"/>
      <c r="R96" s="54"/>
      <c r="S96" s="54"/>
      <c r="T96" s="5"/>
      <c r="U96" s="5"/>
      <c r="V96" s="5"/>
      <c r="W96" s="5"/>
      <c r="X96" s="5"/>
    </row>
    <row r="97" spans="1:24" ht="21" customHeight="1" x14ac:dyDescent="0.2">
      <c r="A97" s="5"/>
      <c r="B97" s="5"/>
      <c r="C97" s="5"/>
      <c r="D97" s="54"/>
      <c r="E97" s="57"/>
      <c r="F97" s="54"/>
      <c r="G97" s="57"/>
      <c r="H97" s="54"/>
      <c r="I97" s="57"/>
      <c r="J97" s="54"/>
      <c r="K97" s="57"/>
      <c r="L97" s="54"/>
      <c r="M97" s="57"/>
      <c r="N97" s="54"/>
      <c r="O97" s="57"/>
      <c r="P97" s="54"/>
      <c r="Q97" s="57"/>
      <c r="R97" s="54"/>
      <c r="S97" s="54"/>
      <c r="T97" s="5"/>
      <c r="U97" s="5"/>
      <c r="V97" s="5"/>
      <c r="W97" s="5"/>
      <c r="X97" s="5"/>
    </row>
    <row r="98" spans="1:24" ht="21" customHeight="1" x14ac:dyDescent="0.2">
      <c r="A98" s="5"/>
      <c r="B98" s="5"/>
      <c r="C98" s="5"/>
      <c r="D98" s="54"/>
      <c r="E98" s="57"/>
      <c r="F98" s="54"/>
      <c r="G98" s="57"/>
      <c r="H98" s="54"/>
      <c r="I98" s="57"/>
      <c r="J98" s="54"/>
      <c r="K98" s="57"/>
      <c r="L98" s="54"/>
      <c r="M98" s="57"/>
      <c r="N98" s="54"/>
      <c r="O98" s="57"/>
      <c r="P98" s="54"/>
      <c r="Q98" s="57"/>
      <c r="R98" s="54"/>
      <c r="S98" s="54"/>
      <c r="T98" s="5"/>
      <c r="U98" s="5"/>
      <c r="V98" s="5"/>
      <c r="W98" s="5"/>
      <c r="X98" s="5"/>
    </row>
    <row r="99" spans="1:24" ht="21" customHeight="1" x14ac:dyDescent="0.2">
      <c r="A99" s="5"/>
      <c r="B99" s="5"/>
      <c r="C99" s="5"/>
      <c r="D99" s="54"/>
      <c r="E99" s="57"/>
      <c r="F99" s="54"/>
      <c r="G99" s="57"/>
      <c r="H99" s="54"/>
      <c r="I99" s="57"/>
      <c r="J99" s="54"/>
      <c r="K99" s="57"/>
      <c r="L99" s="54"/>
      <c r="M99" s="57"/>
      <c r="N99" s="54"/>
      <c r="O99" s="57"/>
      <c r="P99" s="54"/>
      <c r="Q99" s="57"/>
      <c r="R99" s="54"/>
      <c r="S99" s="54"/>
      <c r="T99" s="5"/>
      <c r="U99" s="5"/>
      <c r="V99" s="5"/>
      <c r="W99" s="5"/>
      <c r="X99" s="5"/>
    </row>
    <row r="100" spans="1:24" ht="21" customHeight="1" x14ac:dyDescent="0.2">
      <c r="A100" s="5"/>
      <c r="B100" s="5"/>
      <c r="C100" s="5"/>
      <c r="D100" s="54"/>
      <c r="E100" s="57"/>
      <c r="F100" s="54"/>
      <c r="G100" s="57"/>
      <c r="H100" s="54"/>
      <c r="I100" s="57"/>
      <c r="J100" s="54"/>
      <c r="K100" s="57"/>
      <c r="L100" s="54"/>
      <c r="M100" s="57"/>
      <c r="N100" s="54"/>
      <c r="O100" s="57"/>
      <c r="P100" s="54"/>
      <c r="Q100" s="57"/>
      <c r="R100" s="54"/>
      <c r="S100" s="54"/>
      <c r="T100" s="5"/>
      <c r="U100" s="5"/>
      <c r="V100" s="5"/>
      <c r="W100" s="5"/>
      <c r="X100" s="5"/>
    </row>
    <row r="101" spans="1:24" ht="21" customHeight="1" x14ac:dyDescent="0.2">
      <c r="A101" s="5"/>
      <c r="B101" s="5"/>
      <c r="C101" s="5"/>
      <c r="D101" s="54"/>
      <c r="E101" s="57"/>
      <c r="F101" s="54"/>
      <c r="G101" s="57"/>
      <c r="H101" s="54"/>
      <c r="I101" s="57"/>
      <c r="J101" s="54"/>
      <c r="K101" s="57"/>
      <c r="L101" s="54"/>
      <c r="M101" s="57"/>
      <c r="N101" s="54"/>
      <c r="O101" s="57"/>
      <c r="P101" s="54"/>
      <c r="Q101" s="57"/>
      <c r="R101" s="54"/>
      <c r="S101" s="54"/>
      <c r="T101" s="5"/>
      <c r="U101" s="5"/>
      <c r="V101" s="5"/>
      <c r="W101" s="5"/>
      <c r="X101" s="5"/>
    </row>
    <row r="102" spans="1:24" ht="21" customHeight="1" x14ac:dyDescent="0.2">
      <c r="A102" s="5"/>
      <c r="B102" s="5"/>
      <c r="C102" s="5"/>
      <c r="D102" s="54"/>
      <c r="E102" s="57"/>
      <c r="F102" s="54"/>
      <c r="G102" s="57"/>
      <c r="H102" s="54"/>
      <c r="I102" s="57"/>
      <c r="J102" s="54"/>
      <c r="K102" s="57"/>
      <c r="L102" s="54"/>
      <c r="M102" s="57"/>
      <c r="N102" s="54"/>
      <c r="O102" s="57"/>
      <c r="P102" s="54"/>
      <c r="Q102" s="57"/>
      <c r="R102" s="54"/>
      <c r="S102" s="54"/>
      <c r="T102" s="5"/>
      <c r="U102" s="5"/>
      <c r="V102" s="5"/>
      <c r="W102" s="5"/>
      <c r="X102" s="5"/>
    </row>
    <row r="103" spans="1:24" ht="21" customHeight="1" x14ac:dyDescent="0.2">
      <c r="A103" s="5"/>
      <c r="B103" s="5"/>
      <c r="C103" s="5"/>
      <c r="D103" s="54"/>
      <c r="E103" s="57"/>
      <c r="F103" s="54"/>
      <c r="G103" s="57"/>
      <c r="H103" s="54"/>
      <c r="I103" s="57"/>
      <c r="J103" s="54"/>
      <c r="K103" s="57"/>
      <c r="L103" s="54"/>
      <c r="M103" s="57"/>
      <c r="N103" s="54"/>
      <c r="O103" s="57"/>
      <c r="P103" s="54"/>
      <c r="Q103" s="57"/>
      <c r="R103" s="54"/>
      <c r="S103" s="54"/>
      <c r="T103" s="5"/>
      <c r="U103" s="5"/>
      <c r="V103" s="5"/>
      <c r="W103" s="5"/>
      <c r="X103" s="5"/>
    </row>
    <row r="104" spans="1:24" ht="21" customHeight="1" x14ac:dyDescent="0.2">
      <c r="A104" s="5"/>
      <c r="B104" s="5"/>
      <c r="C104" s="5"/>
      <c r="D104" s="54"/>
      <c r="E104" s="57"/>
      <c r="F104" s="54"/>
      <c r="G104" s="57"/>
      <c r="H104" s="54"/>
      <c r="I104" s="57"/>
      <c r="J104" s="54"/>
      <c r="K104" s="57"/>
      <c r="L104" s="54"/>
      <c r="M104" s="57"/>
      <c r="N104" s="54"/>
      <c r="O104" s="57"/>
      <c r="P104" s="54"/>
      <c r="Q104" s="57"/>
      <c r="R104" s="54"/>
      <c r="S104" s="54"/>
      <c r="T104" s="5"/>
      <c r="U104" s="5"/>
      <c r="V104" s="5"/>
      <c r="W104" s="5"/>
      <c r="X104" s="5"/>
    </row>
    <row r="105" spans="1:24" ht="21" customHeight="1" x14ac:dyDescent="0.2">
      <c r="A105" s="5"/>
      <c r="B105" s="5"/>
      <c r="C105" s="5"/>
      <c r="D105" s="54"/>
      <c r="E105" s="57"/>
      <c r="F105" s="54"/>
      <c r="G105" s="57"/>
      <c r="H105" s="54"/>
      <c r="I105" s="57"/>
      <c r="J105" s="54"/>
      <c r="K105" s="57"/>
      <c r="L105" s="54"/>
      <c r="M105" s="57"/>
      <c r="N105" s="54"/>
      <c r="O105" s="57"/>
      <c r="P105" s="54"/>
      <c r="Q105" s="57"/>
      <c r="R105" s="54"/>
      <c r="S105" s="54"/>
      <c r="T105" s="5"/>
      <c r="U105" s="5"/>
      <c r="V105" s="5"/>
      <c r="W105" s="5"/>
      <c r="X105" s="5"/>
    </row>
    <row r="106" spans="1:24" ht="21" customHeight="1" x14ac:dyDescent="0.2">
      <c r="A106" s="5"/>
      <c r="B106" s="5"/>
      <c r="C106" s="5"/>
      <c r="D106" s="54"/>
      <c r="E106" s="57"/>
      <c r="F106" s="54"/>
      <c r="G106" s="57"/>
      <c r="H106" s="54"/>
      <c r="I106" s="57"/>
      <c r="J106" s="54"/>
      <c r="K106" s="57"/>
      <c r="L106" s="54"/>
      <c r="M106" s="57"/>
      <c r="N106" s="54"/>
      <c r="O106" s="57"/>
      <c r="P106" s="54"/>
      <c r="Q106" s="57"/>
      <c r="R106" s="54"/>
      <c r="S106" s="54"/>
      <c r="T106" s="5"/>
      <c r="U106" s="5"/>
      <c r="V106" s="5"/>
      <c r="W106" s="5"/>
      <c r="X106" s="5"/>
    </row>
    <row r="107" spans="1:24" ht="21" customHeight="1" x14ac:dyDescent="0.2">
      <c r="A107" s="5"/>
      <c r="B107" s="5"/>
      <c r="C107" s="5"/>
      <c r="D107" s="54"/>
      <c r="E107" s="57"/>
      <c r="F107" s="54"/>
      <c r="G107" s="57"/>
      <c r="H107" s="54"/>
      <c r="I107" s="57"/>
      <c r="J107" s="54"/>
      <c r="K107" s="57"/>
      <c r="L107" s="54"/>
      <c r="M107" s="57"/>
      <c r="N107" s="54"/>
      <c r="O107" s="57"/>
      <c r="P107" s="54"/>
      <c r="Q107" s="57"/>
      <c r="R107" s="54"/>
      <c r="S107" s="54"/>
      <c r="T107" s="5"/>
      <c r="U107" s="5"/>
      <c r="V107" s="5"/>
      <c r="W107" s="5"/>
      <c r="X107" s="5"/>
    </row>
    <row r="108" spans="1:24" ht="21" customHeight="1" x14ac:dyDescent="0.2">
      <c r="A108" s="5"/>
      <c r="B108" s="5"/>
      <c r="C108" s="5"/>
      <c r="D108" s="54"/>
      <c r="E108" s="57"/>
      <c r="F108" s="54"/>
      <c r="G108" s="57"/>
      <c r="H108" s="54"/>
      <c r="I108" s="57"/>
      <c r="J108" s="54"/>
      <c r="K108" s="57"/>
      <c r="L108" s="54"/>
      <c r="M108" s="57"/>
      <c r="N108" s="54"/>
      <c r="O108" s="57"/>
      <c r="P108" s="54"/>
      <c r="Q108" s="57"/>
      <c r="R108" s="54"/>
      <c r="S108" s="54"/>
      <c r="T108" s="5"/>
      <c r="U108" s="5"/>
      <c r="V108" s="5"/>
      <c r="W108" s="5"/>
      <c r="X108" s="5"/>
    </row>
    <row r="109" spans="1:24" ht="21" customHeight="1" x14ac:dyDescent="0.2">
      <c r="A109" s="5"/>
      <c r="B109" s="5"/>
      <c r="C109" s="5"/>
      <c r="D109" s="54"/>
      <c r="E109" s="57"/>
      <c r="F109" s="54"/>
      <c r="G109" s="57"/>
      <c r="H109" s="54"/>
      <c r="I109" s="57"/>
      <c r="J109" s="54"/>
      <c r="K109" s="57"/>
      <c r="L109" s="54"/>
      <c r="M109" s="57"/>
      <c r="N109" s="54"/>
      <c r="O109" s="57"/>
      <c r="P109" s="54"/>
      <c r="Q109" s="57"/>
      <c r="R109" s="54"/>
      <c r="S109" s="54"/>
      <c r="T109" s="5"/>
      <c r="U109" s="5"/>
      <c r="V109" s="5"/>
      <c r="W109" s="5"/>
      <c r="X109" s="5"/>
    </row>
    <row r="110" spans="1:24" ht="21" customHeight="1" x14ac:dyDescent="0.2">
      <c r="A110" s="5"/>
      <c r="B110" s="5"/>
      <c r="C110" s="5"/>
      <c r="D110" s="54"/>
      <c r="E110" s="57"/>
      <c r="F110" s="54"/>
      <c r="G110" s="57"/>
      <c r="H110" s="54"/>
      <c r="I110" s="57"/>
      <c r="J110" s="54"/>
      <c r="K110" s="57"/>
      <c r="L110" s="54"/>
      <c r="M110" s="57"/>
      <c r="N110" s="54"/>
      <c r="O110" s="57"/>
      <c r="P110" s="54"/>
      <c r="Q110" s="57"/>
      <c r="R110" s="54"/>
      <c r="S110" s="54"/>
      <c r="T110" s="5"/>
      <c r="U110" s="5"/>
      <c r="V110" s="5"/>
      <c r="W110" s="5"/>
      <c r="X110" s="5"/>
    </row>
    <row r="111" spans="1:24" ht="21" customHeight="1" x14ac:dyDescent="0.2">
      <c r="A111" s="5"/>
      <c r="B111" s="5"/>
      <c r="C111" s="5"/>
      <c r="D111" s="54"/>
      <c r="E111" s="57"/>
      <c r="F111" s="54"/>
      <c r="G111" s="57"/>
      <c r="H111" s="54"/>
      <c r="I111" s="57"/>
      <c r="J111" s="54"/>
      <c r="K111" s="57"/>
      <c r="L111" s="54"/>
      <c r="M111" s="57"/>
      <c r="N111" s="54"/>
      <c r="O111" s="57"/>
      <c r="P111" s="54"/>
      <c r="Q111" s="57"/>
      <c r="R111" s="54"/>
      <c r="S111" s="54"/>
      <c r="T111" s="5"/>
      <c r="U111" s="5"/>
      <c r="V111" s="5"/>
      <c r="W111" s="5"/>
      <c r="X111" s="5"/>
    </row>
    <row r="112" spans="1:24" ht="21" customHeight="1" x14ac:dyDescent="0.2">
      <c r="A112" s="5"/>
      <c r="B112" s="5"/>
      <c r="C112" s="5"/>
      <c r="D112" s="54"/>
      <c r="E112" s="57"/>
      <c r="F112" s="54"/>
      <c r="G112" s="57"/>
      <c r="H112" s="54"/>
      <c r="I112" s="57"/>
      <c r="J112" s="54"/>
      <c r="K112" s="57"/>
      <c r="L112" s="54"/>
      <c r="M112" s="57"/>
      <c r="N112" s="54"/>
      <c r="O112" s="57"/>
      <c r="P112" s="54"/>
      <c r="Q112" s="57"/>
      <c r="R112" s="54"/>
      <c r="S112" s="54"/>
      <c r="T112" s="5"/>
      <c r="U112" s="5"/>
      <c r="V112" s="5"/>
      <c r="W112" s="5"/>
      <c r="X112" s="5"/>
    </row>
    <row r="113" spans="1:24" ht="21" customHeight="1" x14ac:dyDescent="0.2">
      <c r="A113" s="5"/>
      <c r="B113" s="5"/>
      <c r="C113" s="5"/>
      <c r="D113" s="54"/>
      <c r="E113" s="57"/>
      <c r="F113" s="54"/>
      <c r="G113" s="57"/>
      <c r="H113" s="54"/>
      <c r="I113" s="57"/>
      <c r="J113" s="54"/>
      <c r="K113" s="57"/>
      <c r="L113" s="54"/>
      <c r="M113" s="57"/>
      <c r="N113" s="54"/>
      <c r="O113" s="57"/>
      <c r="P113" s="54"/>
      <c r="Q113" s="57"/>
      <c r="R113" s="54"/>
      <c r="S113" s="54"/>
      <c r="T113" s="5"/>
      <c r="U113" s="5"/>
      <c r="V113" s="5"/>
      <c r="W113" s="5"/>
      <c r="X113" s="5"/>
    </row>
    <row r="114" spans="1:24" ht="21" customHeight="1" x14ac:dyDescent="0.2">
      <c r="A114" s="5"/>
      <c r="B114" s="5"/>
      <c r="C114" s="5"/>
      <c r="D114" s="54"/>
      <c r="E114" s="57"/>
      <c r="F114" s="54"/>
      <c r="G114" s="57"/>
      <c r="H114" s="54"/>
      <c r="I114" s="57"/>
      <c r="J114" s="54"/>
      <c r="K114" s="57"/>
      <c r="L114" s="54"/>
      <c r="M114" s="57"/>
      <c r="N114" s="54"/>
      <c r="O114" s="57"/>
      <c r="P114" s="54"/>
      <c r="Q114" s="57"/>
      <c r="R114" s="54"/>
      <c r="S114" s="54"/>
      <c r="T114" s="5"/>
      <c r="U114" s="5"/>
      <c r="V114" s="5"/>
      <c r="W114" s="5"/>
      <c r="X114" s="5"/>
    </row>
    <row r="115" spans="1:24" ht="21" customHeight="1" x14ac:dyDescent="0.2">
      <c r="A115" s="5"/>
      <c r="B115" s="5"/>
      <c r="C115" s="5"/>
      <c r="D115" s="54"/>
      <c r="E115" s="57"/>
      <c r="F115" s="54"/>
      <c r="G115" s="57"/>
      <c r="H115" s="54"/>
      <c r="I115" s="57"/>
      <c r="J115" s="54"/>
      <c r="K115" s="57"/>
      <c r="L115" s="54"/>
      <c r="M115" s="57"/>
      <c r="N115" s="54"/>
      <c r="O115" s="57"/>
      <c r="P115" s="54"/>
      <c r="Q115" s="57"/>
      <c r="R115" s="54"/>
      <c r="S115" s="54"/>
      <c r="T115" s="5"/>
      <c r="U115" s="5"/>
      <c r="V115" s="5"/>
      <c r="W115" s="5"/>
      <c r="X115" s="5"/>
    </row>
    <row r="116" spans="1:24" ht="21" customHeight="1" x14ac:dyDescent="0.2">
      <c r="A116" s="5"/>
      <c r="B116" s="5"/>
      <c r="C116" s="5"/>
      <c r="D116" s="54"/>
      <c r="E116" s="57"/>
      <c r="F116" s="54"/>
      <c r="G116" s="57"/>
      <c r="H116" s="54"/>
      <c r="I116" s="57"/>
      <c r="J116" s="54"/>
      <c r="K116" s="57"/>
      <c r="L116" s="54"/>
      <c r="M116" s="57"/>
      <c r="N116" s="54"/>
      <c r="O116" s="57"/>
      <c r="P116" s="54"/>
      <c r="Q116" s="57"/>
      <c r="R116" s="54"/>
      <c r="S116" s="54"/>
      <c r="T116" s="5"/>
      <c r="U116" s="5"/>
      <c r="V116" s="5"/>
      <c r="W116" s="5"/>
      <c r="X116" s="5"/>
    </row>
    <row r="117" spans="1:24" ht="21" customHeight="1" x14ac:dyDescent="0.2">
      <c r="A117" s="5"/>
      <c r="B117" s="5"/>
      <c r="C117" s="5"/>
      <c r="D117" s="54"/>
      <c r="E117" s="57"/>
      <c r="F117" s="54"/>
      <c r="G117" s="57"/>
      <c r="H117" s="54"/>
      <c r="I117" s="57"/>
      <c r="J117" s="54"/>
      <c r="K117" s="57"/>
      <c r="L117" s="54"/>
      <c r="M117" s="57"/>
      <c r="N117" s="54"/>
      <c r="O117" s="57"/>
      <c r="P117" s="54"/>
      <c r="Q117" s="57"/>
      <c r="R117" s="54"/>
      <c r="S117" s="54"/>
      <c r="T117" s="5"/>
      <c r="U117" s="5"/>
      <c r="V117" s="5"/>
      <c r="W117" s="5"/>
      <c r="X117" s="5"/>
    </row>
    <row r="118" spans="1:24" ht="21" customHeight="1" x14ac:dyDescent="0.2">
      <c r="A118" s="5"/>
      <c r="B118" s="5"/>
      <c r="C118" s="5"/>
      <c r="D118" s="54"/>
      <c r="E118" s="57"/>
      <c r="F118" s="54"/>
      <c r="G118" s="57"/>
      <c r="H118" s="54"/>
      <c r="I118" s="57"/>
      <c r="J118" s="54"/>
      <c r="K118" s="57"/>
      <c r="L118" s="54"/>
      <c r="M118" s="57"/>
      <c r="N118" s="54"/>
      <c r="O118" s="57"/>
      <c r="P118" s="54"/>
      <c r="Q118" s="57"/>
      <c r="R118" s="54"/>
      <c r="S118" s="54"/>
      <c r="T118" s="5"/>
      <c r="U118" s="5"/>
      <c r="V118" s="5"/>
      <c r="W118" s="5"/>
      <c r="X118" s="5"/>
    </row>
    <row r="119" spans="1:24" ht="21" customHeight="1" x14ac:dyDescent="0.2">
      <c r="A119" s="5"/>
      <c r="B119" s="5"/>
      <c r="C119" s="5"/>
      <c r="D119" s="54"/>
      <c r="E119" s="57"/>
      <c r="F119" s="54"/>
      <c r="G119" s="57"/>
      <c r="H119" s="54"/>
      <c r="I119" s="57"/>
      <c r="J119" s="54"/>
      <c r="K119" s="57"/>
      <c r="L119" s="54"/>
      <c r="M119" s="57"/>
      <c r="N119" s="54"/>
      <c r="O119" s="57"/>
      <c r="P119" s="54"/>
      <c r="Q119" s="57"/>
      <c r="R119" s="54"/>
      <c r="S119" s="54"/>
      <c r="T119" s="5"/>
      <c r="U119" s="5"/>
      <c r="V119" s="5"/>
      <c r="W119" s="5"/>
      <c r="X119" s="5"/>
    </row>
    <row r="120" spans="1:24" ht="21" customHeight="1" x14ac:dyDescent="0.2">
      <c r="A120" s="5"/>
      <c r="B120" s="5"/>
      <c r="C120" s="5"/>
      <c r="D120" s="54"/>
      <c r="E120" s="57"/>
      <c r="F120" s="54"/>
      <c r="G120" s="57"/>
      <c r="H120" s="54"/>
      <c r="I120" s="57"/>
      <c r="J120" s="54"/>
      <c r="K120" s="57"/>
      <c r="L120" s="54"/>
      <c r="M120" s="57"/>
      <c r="N120" s="54"/>
      <c r="O120" s="57"/>
      <c r="P120" s="54"/>
      <c r="Q120" s="57"/>
      <c r="R120" s="54"/>
      <c r="S120" s="54"/>
      <c r="T120" s="5"/>
      <c r="U120" s="5"/>
      <c r="V120" s="5"/>
      <c r="W120" s="5"/>
      <c r="X120" s="5"/>
    </row>
    <row r="121" spans="1:24" ht="21" customHeight="1" x14ac:dyDescent="0.2">
      <c r="A121" s="5"/>
      <c r="B121" s="5"/>
      <c r="C121" s="5"/>
      <c r="D121" s="54"/>
      <c r="E121" s="57"/>
      <c r="F121" s="54"/>
      <c r="G121" s="57"/>
      <c r="H121" s="54"/>
      <c r="I121" s="57"/>
      <c r="J121" s="54"/>
      <c r="K121" s="57"/>
      <c r="L121" s="54"/>
      <c r="M121" s="57"/>
      <c r="N121" s="54"/>
      <c r="O121" s="57"/>
      <c r="P121" s="54"/>
      <c r="Q121" s="57"/>
      <c r="R121" s="54"/>
      <c r="S121" s="54"/>
      <c r="T121" s="5"/>
      <c r="U121" s="5"/>
      <c r="V121" s="5"/>
      <c r="W121" s="5"/>
      <c r="X121" s="5"/>
    </row>
    <row r="122" spans="1:24" ht="21" customHeight="1" x14ac:dyDescent="0.2">
      <c r="A122" s="5"/>
      <c r="B122" s="5"/>
      <c r="C122" s="5"/>
      <c r="D122" s="54"/>
      <c r="E122" s="57"/>
      <c r="F122" s="54"/>
      <c r="G122" s="57"/>
      <c r="H122" s="54"/>
      <c r="I122" s="57"/>
      <c r="J122" s="54"/>
      <c r="K122" s="57"/>
      <c r="L122" s="54"/>
      <c r="M122" s="57"/>
      <c r="N122" s="54"/>
      <c r="O122" s="57"/>
      <c r="P122" s="54"/>
      <c r="Q122" s="57"/>
      <c r="R122" s="54"/>
      <c r="S122" s="54"/>
      <c r="T122" s="5"/>
      <c r="U122" s="5"/>
      <c r="V122" s="5"/>
      <c r="W122" s="5"/>
      <c r="X122" s="5"/>
    </row>
    <row r="123" spans="1:24" ht="21" customHeight="1" x14ac:dyDescent="0.2">
      <c r="A123" s="5"/>
      <c r="B123" s="5"/>
      <c r="C123" s="5"/>
      <c r="D123" s="54"/>
      <c r="E123" s="57"/>
      <c r="F123" s="54"/>
      <c r="G123" s="57"/>
      <c r="H123" s="54"/>
      <c r="I123" s="57"/>
      <c r="J123" s="54"/>
      <c r="K123" s="57"/>
      <c r="L123" s="54"/>
      <c r="M123" s="57"/>
      <c r="N123" s="54"/>
      <c r="O123" s="57"/>
      <c r="P123" s="54"/>
      <c r="Q123" s="57"/>
      <c r="R123" s="54"/>
      <c r="S123" s="54"/>
      <c r="T123" s="5"/>
      <c r="U123" s="5"/>
      <c r="V123" s="5"/>
      <c r="W123" s="5"/>
      <c r="X123" s="5"/>
    </row>
    <row r="124" spans="1:24" ht="21" customHeight="1" x14ac:dyDescent="0.2">
      <c r="A124" s="5"/>
      <c r="B124" s="5"/>
      <c r="C124" s="5"/>
      <c r="D124" s="54"/>
      <c r="E124" s="57"/>
      <c r="F124" s="54"/>
      <c r="G124" s="57"/>
      <c r="H124" s="54"/>
      <c r="I124" s="57"/>
      <c r="J124" s="54"/>
      <c r="K124" s="57"/>
      <c r="L124" s="54"/>
      <c r="M124" s="57"/>
      <c r="N124" s="54"/>
      <c r="O124" s="57"/>
      <c r="P124" s="54"/>
      <c r="Q124" s="57"/>
      <c r="R124" s="54"/>
      <c r="S124" s="54"/>
      <c r="T124" s="5"/>
      <c r="U124" s="5"/>
      <c r="V124" s="5"/>
      <c r="W124" s="5"/>
      <c r="X124" s="5"/>
    </row>
    <row r="125" spans="1:24" ht="21" customHeight="1" x14ac:dyDescent="0.2">
      <c r="A125" s="5"/>
      <c r="B125" s="5"/>
      <c r="C125" s="5"/>
      <c r="D125" s="54"/>
      <c r="E125" s="57"/>
      <c r="F125" s="54"/>
      <c r="G125" s="57"/>
      <c r="H125" s="54"/>
      <c r="I125" s="57"/>
      <c r="J125" s="54"/>
      <c r="K125" s="57"/>
      <c r="L125" s="54"/>
      <c r="M125" s="57"/>
      <c r="N125" s="54"/>
      <c r="O125" s="57"/>
      <c r="P125" s="54"/>
      <c r="Q125" s="57"/>
      <c r="R125" s="54"/>
      <c r="S125" s="54"/>
      <c r="T125" s="5"/>
      <c r="U125" s="5"/>
      <c r="V125" s="5"/>
      <c r="W125" s="5"/>
      <c r="X125" s="5"/>
    </row>
    <row r="126" spans="1:24" ht="21" customHeight="1" x14ac:dyDescent="0.2">
      <c r="A126" s="5"/>
      <c r="B126" s="5"/>
      <c r="C126" s="5"/>
      <c r="D126" s="54"/>
      <c r="E126" s="57"/>
      <c r="F126" s="54"/>
      <c r="G126" s="57"/>
      <c r="H126" s="54"/>
      <c r="I126" s="57"/>
      <c r="J126" s="54"/>
      <c r="K126" s="57"/>
      <c r="L126" s="54"/>
      <c r="M126" s="57"/>
      <c r="N126" s="54"/>
      <c r="O126" s="57"/>
      <c r="P126" s="54"/>
      <c r="Q126" s="57"/>
      <c r="R126" s="54"/>
      <c r="S126" s="54"/>
      <c r="T126" s="5"/>
      <c r="U126" s="5"/>
      <c r="V126" s="5"/>
      <c r="W126" s="5"/>
      <c r="X126" s="5"/>
    </row>
    <row r="127" spans="1:24" ht="21" customHeight="1" x14ac:dyDescent="0.2">
      <c r="A127" s="5"/>
      <c r="B127" s="5"/>
      <c r="C127" s="5"/>
      <c r="D127" s="54"/>
      <c r="E127" s="57"/>
      <c r="F127" s="54"/>
      <c r="G127" s="57"/>
      <c r="H127" s="54"/>
      <c r="I127" s="57"/>
      <c r="J127" s="54"/>
      <c r="K127" s="57"/>
      <c r="L127" s="54"/>
      <c r="M127" s="57"/>
      <c r="N127" s="54"/>
      <c r="O127" s="57"/>
      <c r="P127" s="54"/>
      <c r="Q127" s="57"/>
      <c r="R127" s="54"/>
      <c r="S127" s="54"/>
      <c r="T127" s="5"/>
      <c r="U127" s="5"/>
      <c r="V127" s="5"/>
      <c r="W127" s="5"/>
      <c r="X127" s="5"/>
    </row>
    <row r="128" spans="1:24" ht="21" customHeight="1" x14ac:dyDescent="0.2">
      <c r="A128" s="5"/>
      <c r="B128" s="5"/>
      <c r="C128" s="5"/>
      <c r="D128" s="54"/>
      <c r="E128" s="57"/>
      <c r="F128" s="54"/>
      <c r="G128" s="57"/>
      <c r="H128" s="54"/>
      <c r="I128" s="57"/>
      <c r="J128" s="54"/>
      <c r="K128" s="57"/>
      <c r="L128" s="54"/>
      <c r="M128" s="57"/>
      <c r="N128" s="54"/>
      <c r="O128" s="57"/>
      <c r="P128" s="54"/>
      <c r="Q128" s="57"/>
      <c r="R128" s="54"/>
      <c r="S128" s="54"/>
      <c r="T128" s="5"/>
      <c r="U128" s="5"/>
      <c r="V128" s="5"/>
      <c r="W128" s="5"/>
      <c r="X128" s="5"/>
    </row>
    <row r="129" spans="1:24" ht="21" customHeight="1" x14ac:dyDescent="0.2">
      <c r="A129" s="5"/>
      <c r="B129" s="5"/>
      <c r="C129" s="5"/>
      <c r="D129" s="54"/>
      <c r="E129" s="57"/>
      <c r="F129" s="54"/>
      <c r="G129" s="57"/>
      <c r="H129" s="54"/>
      <c r="I129" s="57"/>
      <c r="J129" s="54"/>
      <c r="K129" s="57"/>
      <c r="L129" s="54"/>
      <c r="M129" s="57"/>
      <c r="N129" s="54"/>
      <c r="O129" s="57"/>
      <c r="P129" s="54"/>
      <c r="Q129" s="57"/>
      <c r="R129" s="54"/>
      <c r="S129" s="54"/>
      <c r="T129" s="5"/>
      <c r="U129" s="5"/>
      <c r="V129" s="5"/>
      <c r="W129" s="5"/>
      <c r="X129" s="5"/>
    </row>
    <row r="130" spans="1:24" ht="21" customHeight="1" x14ac:dyDescent="0.2">
      <c r="A130" s="5"/>
      <c r="B130" s="5"/>
      <c r="C130" s="5"/>
      <c r="D130" s="54"/>
      <c r="E130" s="57"/>
      <c r="F130" s="54"/>
      <c r="G130" s="57"/>
      <c r="H130" s="54"/>
      <c r="I130" s="57"/>
      <c r="J130" s="54"/>
      <c r="K130" s="57"/>
      <c r="L130" s="54"/>
      <c r="M130" s="57"/>
      <c r="N130" s="54"/>
      <c r="O130" s="57"/>
      <c r="P130" s="54"/>
      <c r="Q130" s="57"/>
      <c r="R130" s="54"/>
      <c r="S130" s="54"/>
      <c r="T130" s="5"/>
      <c r="U130" s="5"/>
      <c r="V130" s="5"/>
      <c r="W130" s="5"/>
      <c r="X130" s="5"/>
    </row>
    <row r="131" spans="1:24" ht="21" customHeight="1" x14ac:dyDescent="0.2">
      <c r="A131" s="5"/>
      <c r="B131" s="5"/>
      <c r="C131" s="5"/>
      <c r="D131" s="54"/>
      <c r="E131" s="57"/>
      <c r="F131" s="54"/>
      <c r="G131" s="57"/>
      <c r="H131" s="54"/>
      <c r="I131" s="57"/>
      <c r="J131" s="54"/>
      <c r="K131" s="57"/>
      <c r="L131" s="54"/>
      <c r="M131" s="57"/>
      <c r="N131" s="54"/>
      <c r="O131" s="57"/>
      <c r="P131" s="54"/>
      <c r="Q131" s="57"/>
      <c r="R131" s="54"/>
      <c r="S131" s="54"/>
      <c r="T131" s="5"/>
      <c r="U131" s="5"/>
      <c r="V131" s="5"/>
      <c r="W131" s="5"/>
      <c r="X131" s="5"/>
    </row>
    <row r="132" spans="1:24" ht="21" customHeight="1" x14ac:dyDescent="0.2">
      <c r="A132" s="5"/>
      <c r="B132" s="5"/>
      <c r="C132" s="5"/>
      <c r="D132" s="54"/>
      <c r="E132" s="57"/>
      <c r="F132" s="54"/>
      <c r="G132" s="57"/>
      <c r="H132" s="54"/>
      <c r="I132" s="57"/>
      <c r="J132" s="54"/>
      <c r="K132" s="57"/>
      <c r="L132" s="54"/>
      <c r="M132" s="57"/>
      <c r="N132" s="54"/>
      <c r="O132" s="57"/>
      <c r="P132" s="54"/>
      <c r="Q132" s="57"/>
      <c r="R132" s="54"/>
      <c r="S132" s="54"/>
      <c r="T132" s="5"/>
      <c r="U132" s="5"/>
      <c r="V132" s="5"/>
      <c r="W132" s="5"/>
      <c r="X132" s="5"/>
    </row>
    <row r="133" spans="1:24" ht="21" customHeight="1" x14ac:dyDescent="0.2">
      <c r="A133" s="5"/>
      <c r="B133" s="5"/>
      <c r="C133" s="5"/>
      <c r="D133" s="54"/>
      <c r="E133" s="57"/>
      <c r="F133" s="54"/>
      <c r="G133" s="57"/>
      <c r="H133" s="54"/>
      <c r="I133" s="57"/>
      <c r="J133" s="54"/>
      <c r="K133" s="57"/>
      <c r="L133" s="54"/>
      <c r="M133" s="57"/>
      <c r="N133" s="54"/>
      <c r="O133" s="57"/>
      <c r="P133" s="54"/>
      <c r="Q133" s="57"/>
      <c r="R133" s="54"/>
      <c r="S133" s="54"/>
      <c r="T133" s="5"/>
      <c r="U133" s="5"/>
      <c r="V133" s="5"/>
      <c r="W133" s="5"/>
      <c r="X133" s="5"/>
    </row>
    <row r="134" spans="1:24" ht="21" customHeight="1" x14ac:dyDescent="0.2">
      <c r="A134" s="5"/>
      <c r="B134" s="5"/>
      <c r="C134" s="5"/>
      <c r="D134" s="54"/>
      <c r="E134" s="57"/>
      <c r="F134" s="54"/>
      <c r="G134" s="57"/>
      <c r="H134" s="54"/>
      <c r="I134" s="57"/>
      <c r="J134" s="54"/>
      <c r="K134" s="57"/>
      <c r="L134" s="54"/>
      <c r="M134" s="57"/>
      <c r="N134" s="54"/>
      <c r="O134" s="57"/>
      <c r="P134" s="54"/>
      <c r="Q134" s="57"/>
      <c r="R134" s="54"/>
      <c r="S134" s="54"/>
      <c r="T134" s="5"/>
      <c r="U134" s="5"/>
      <c r="V134" s="5"/>
      <c r="W134" s="5"/>
      <c r="X134" s="5"/>
    </row>
    <row r="135" spans="1:24" ht="21" customHeight="1" x14ac:dyDescent="0.2">
      <c r="A135" s="5"/>
      <c r="B135" s="5"/>
      <c r="C135" s="5"/>
      <c r="D135" s="54"/>
      <c r="E135" s="57"/>
      <c r="F135" s="54"/>
      <c r="G135" s="57"/>
      <c r="H135" s="54"/>
      <c r="I135" s="57"/>
      <c r="J135" s="54"/>
      <c r="K135" s="57"/>
      <c r="L135" s="54"/>
      <c r="M135" s="57"/>
      <c r="N135" s="54"/>
      <c r="O135" s="57"/>
      <c r="P135" s="54"/>
      <c r="Q135" s="57"/>
      <c r="R135" s="54"/>
      <c r="S135" s="54"/>
      <c r="T135" s="5"/>
      <c r="U135" s="5"/>
      <c r="V135" s="5"/>
      <c r="W135" s="5"/>
      <c r="X135" s="5"/>
    </row>
    <row r="136" spans="1:24" ht="21" customHeight="1" x14ac:dyDescent="0.2">
      <c r="A136" s="5"/>
      <c r="B136" s="5"/>
      <c r="C136" s="5"/>
      <c r="D136" s="54"/>
      <c r="E136" s="57"/>
      <c r="F136" s="54"/>
      <c r="G136" s="57"/>
      <c r="H136" s="54"/>
      <c r="I136" s="57"/>
      <c r="J136" s="54"/>
      <c r="K136" s="57"/>
      <c r="L136" s="54"/>
      <c r="M136" s="57"/>
      <c r="N136" s="54"/>
      <c r="O136" s="57"/>
      <c r="P136" s="54"/>
      <c r="Q136" s="57"/>
      <c r="R136" s="54"/>
      <c r="S136" s="54"/>
      <c r="T136" s="5"/>
      <c r="U136" s="5"/>
      <c r="V136" s="5"/>
      <c r="W136" s="5"/>
      <c r="X136" s="5"/>
    </row>
    <row r="137" spans="1:24" ht="21" customHeight="1" x14ac:dyDescent="0.2">
      <c r="A137" s="5"/>
      <c r="B137" s="5"/>
      <c r="C137" s="5"/>
      <c r="D137" s="54"/>
      <c r="E137" s="57"/>
      <c r="F137" s="54"/>
      <c r="G137" s="57"/>
      <c r="H137" s="54"/>
      <c r="I137" s="57"/>
      <c r="J137" s="54"/>
      <c r="K137" s="57"/>
      <c r="L137" s="54"/>
      <c r="M137" s="57"/>
      <c r="N137" s="54"/>
      <c r="O137" s="57"/>
      <c r="P137" s="54"/>
      <c r="Q137" s="57"/>
      <c r="R137" s="54"/>
      <c r="S137" s="54"/>
      <c r="T137" s="5"/>
      <c r="U137" s="5"/>
      <c r="V137" s="5"/>
      <c r="W137" s="5"/>
      <c r="X137" s="5"/>
    </row>
    <row r="138" spans="1:24" ht="21" customHeight="1" x14ac:dyDescent="0.2">
      <c r="A138" s="5"/>
      <c r="B138" s="5"/>
      <c r="C138" s="5"/>
      <c r="D138" s="54"/>
      <c r="E138" s="57"/>
      <c r="F138" s="54"/>
      <c r="G138" s="57"/>
      <c r="H138" s="54"/>
      <c r="I138" s="57"/>
      <c r="J138" s="54"/>
      <c r="K138" s="57"/>
      <c r="L138" s="54"/>
      <c r="M138" s="57"/>
      <c r="N138" s="54"/>
      <c r="O138" s="57"/>
      <c r="P138" s="54"/>
      <c r="Q138" s="57"/>
      <c r="R138" s="54"/>
      <c r="S138" s="54"/>
      <c r="T138" s="5"/>
      <c r="U138" s="5"/>
      <c r="V138" s="5"/>
      <c r="W138" s="5"/>
      <c r="X138" s="5"/>
    </row>
    <row r="139" spans="1:24" ht="21" customHeight="1" x14ac:dyDescent="0.2">
      <c r="A139" s="5"/>
      <c r="B139" s="5"/>
      <c r="C139" s="5"/>
      <c r="D139" s="54"/>
      <c r="E139" s="57"/>
      <c r="F139" s="54"/>
      <c r="G139" s="57"/>
      <c r="H139" s="54"/>
      <c r="I139" s="57"/>
      <c r="J139" s="54"/>
      <c r="K139" s="57"/>
      <c r="L139" s="54"/>
      <c r="M139" s="57"/>
      <c r="N139" s="54"/>
      <c r="O139" s="57"/>
      <c r="P139" s="54"/>
      <c r="Q139" s="57"/>
      <c r="R139" s="54"/>
      <c r="S139" s="54"/>
      <c r="T139" s="5"/>
      <c r="U139" s="5"/>
      <c r="V139" s="5"/>
      <c r="W139" s="5"/>
      <c r="X139" s="5"/>
    </row>
    <row r="140" spans="1:24" ht="21" customHeight="1" x14ac:dyDescent="0.2">
      <c r="A140" s="5"/>
      <c r="B140" s="5"/>
      <c r="C140" s="5"/>
      <c r="D140" s="54"/>
      <c r="E140" s="57"/>
      <c r="F140" s="54"/>
      <c r="G140" s="57"/>
      <c r="H140" s="54"/>
      <c r="I140" s="57"/>
      <c r="J140" s="54"/>
      <c r="K140" s="57"/>
      <c r="L140" s="54"/>
      <c r="M140" s="57"/>
      <c r="N140" s="54"/>
      <c r="O140" s="57"/>
      <c r="P140" s="54"/>
      <c r="Q140" s="57"/>
      <c r="R140" s="54"/>
      <c r="S140" s="54"/>
      <c r="T140" s="5"/>
      <c r="U140" s="5"/>
      <c r="V140" s="5"/>
      <c r="W140" s="5"/>
      <c r="X140" s="5"/>
    </row>
    <row r="141" spans="1:24" ht="21" customHeight="1" x14ac:dyDescent="0.2">
      <c r="A141" s="5"/>
      <c r="B141" s="5"/>
      <c r="C141" s="5"/>
      <c r="D141" s="54"/>
      <c r="E141" s="57"/>
      <c r="F141" s="54"/>
      <c r="G141" s="57"/>
      <c r="H141" s="54"/>
      <c r="I141" s="57"/>
      <c r="J141" s="54"/>
      <c r="K141" s="57"/>
      <c r="L141" s="54"/>
      <c r="M141" s="57"/>
      <c r="N141" s="54"/>
      <c r="O141" s="57"/>
      <c r="P141" s="54"/>
      <c r="Q141" s="57"/>
      <c r="R141" s="54"/>
      <c r="S141" s="54"/>
      <c r="T141" s="5"/>
      <c r="U141" s="5"/>
      <c r="V141" s="5"/>
      <c r="W141" s="5"/>
      <c r="X141" s="5"/>
    </row>
    <row r="142" spans="1:24" ht="21" customHeight="1" x14ac:dyDescent="0.2">
      <c r="A142" s="5"/>
      <c r="B142" s="5"/>
      <c r="C142" s="5"/>
      <c r="D142" s="54"/>
      <c r="E142" s="57"/>
      <c r="F142" s="54"/>
      <c r="G142" s="57"/>
      <c r="H142" s="54"/>
      <c r="I142" s="57"/>
      <c r="J142" s="54"/>
      <c r="K142" s="57"/>
      <c r="L142" s="54"/>
      <c r="M142" s="57"/>
      <c r="N142" s="54"/>
      <c r="O142" s="57"/>
      <c r="P142" s="54"/>
      <c r="Q142" s="57"/>
      <c r="R142" s="54"/>
      <c r="S142" s="54"/>
      <c r="T142" s="5"/>
      <c r="U142" s="5"/>
      <c r="V142" s="5"/>
      <c r="W142" s="5"/>
      <c r="X142" s="5"/>
    </row>
    <row r="143" spans="1:24" ht="21" customHeight="1" x14ac:dyDescent="0.2">
      <c r="A143" s="5"/>
      <c r="B143" s="5"/>
      <c r="C143" s="5"/>
      <c r="D143" s="54"/>
      <c r="E143" s="57"/>
      <c r="F143" s="54"/>
      <c r="G143" s="57"/>
      <c r="H143" s="54"/>
      <c r="I143" s="57"/>
      <c r="J143" s="54"/>
      <c r="K143" s="57"/>
      <c r="L143" s="54"/>
      <c r="M143" s="57"/>
      <c r="N143" s="54"/>
      <c r="O143" s="57"/>
      <c r="P143" s="54"/>
      <c r="Q143" s="57"/>
      <c r="R143" s="54"/>
      <c r="S143" s="54"/>
      <c r="T143" s="5"/>
      <c r="U143" s="5"/>
      <c r="V143" s="5"/>
      <c r="W143" s="5"/>
      <c r="X143" s="5"/>
    </row>
    <row r="144" spans="1:24" ht="21" customHeight="1" x14ac:dyDescent="0.2">
      <c r="A144" s="5"/>
      <c r="B144" s="5"/>
      <c r="C144" s="5"/>
      <c r="D144" s="54"/>
      <c r="E144" s="57"/>
      <c r="F144" s="54"/>
      <c r="G144" s="57"/>
      <c r="H144" s="54"/>
      <c r="I144" s="57"/>
      <c r="J144" s="54"/>
      <c r="K144" s="57"/>
      <c r="L144" s="54"/>
      <c r="M144" s="57"/>
      <c r="N144" s="54"/>
      <c r="O144" s="57"/>
      <c r="P144" s="54"/>
      <c r="Q144" s="57"/>
      <c r="R144" s="54"/>
      <c r="S144" s="54"/>
      <c r="T144" s="5"/>
      <c r="U144" s="5"/>
      <c r="V144" s="5"/>
      <c r="W144" s="5"/>
      <c r="X144" s="5"/>
    </row>
    <row r="145" spans="1:24" ht="21" customHeight="1" x14ac:dyDescent="0.2">
      <c r="A145" s="5"/>
      <c r="B145" s="5"/>
      <c r="C145" s="5"/>
      <c r="D145" s="54"/>
      <c r="E145" s="57"/>
      <c r="F145" s="54"/>
      <c r="G145" s="57"/>
      <c r="H145" s="54"/>
      <c r="I145" s="57"/>
      <c r="J145" s="54"/>
      <c r="K145" s="57"/>
      <c r="L145" s="54"/>
      <c r="M145" s="57"/>
      <c r="N145" s="54"/>
      <c r="O145" s="57"/>
      <c r="P145" s="54"/>
      <c r="Q145" s="57"/>
      <c r="R145" s="54"/>
      <c r="S145" s="54"/>
      <c r="T145" s="5"/>
      <c r="U145" s="5"/>
      <c r="V145" s="5"/>
      <c r="W145" s="5"/>
      <c r="X145" s="5"/>
    </row>
    <row r="146" spans="1:24" ht="21" customHeight="1" x14ac:dyDescent="0.2">
      <c r="A146" s="5"/>
      <c r="B146" s="5"/>
      <c r="C146" s="5"/>
      <c r="D146" s="54"/>
      <c r="E146" s="57"/>
      <c r="F146" s="54"/>
      <c r="G146" s="57"/>
      <c r="H146" s="54"/>
      <c r="I146" s="57"/>
      <c r="J146" s="54"/>
      <c r="K146" s="57"/>
      <c r="L146" s="54"/>
      <c r="M146" s="57"/>
      <c r="N146" s="54"/>
      <c r="O146" s="57"/>
      <c r="P146" s="54"/>
      <c r="Q146" s="57"/>
      <c r="R146" s="54"/>
      <c r="S146" s="54"/>
      <c r="T146" s="5"/>
      <c r="U146" s="5"/>
      <c r="V146" s="5"/>
      <c r="W146" s="5"/>
      <c r="X146" s="5"/>
    </row>
    <row r="147" spans="1:24" ht="21" customHeight="1" x14ac:dyDescent="0.2">
      <c r="A147" s="5"/>
      <c r="B147" s="5"/>
      <c r="C147" s="5"/>
      <c r="D147" s="54"/>
      <c r="E147" s="57"/>
      <c r="F147" s="54"/>
      <c r="G147" s="57"/>
      <c r="H147" s="54"/>
      <c r="I147" s="57"/>
      <c r="J147" s="54"/>
      <c r="K147" s="57"/>
      <c r="L147" s="54"/>
      <c r="M147" s="57"/>
      <c r="N147" s="54"/>
      <c r="O147" s="57"/>
      <c r="P147" s="54"/>
      <c r="Q147" s="57"/>
      <c r="R147" s="54"/>
      <c r="S147" s="54"/>
      <c r="T147" s="5"/>
      <c r="U147" s="5"/>
      <c r="V147" s="5"/>
      <c r="W147" s="5"/>
      <c r="X147" s="5"/>
    </row>
    <row r="148" spans="1:24" ht="21" customHeight="1" x14ac:dyDescent="0.2">
      <c r="A148" s="5"/>
      <c r="B148" s="5"/>
      <c r="C148" s="5"/>
      <c r="D148" s="54"/>
      <c r="E148" s="57"/>
      <c r="F148" s="54"/>
      <c r="G148" s="57"/>
      <c r="H148" s="54"/>
      <c r="I148" s="57"/>
      <c r="J148" s="54"/>
      <c r="K148" s="57"/>
      <c r="L148" s="54"/>
      <c r="M148" s="57"/>
      <c r="N148" s="54"/>
      <c r="O148" s="57"/>
      <c r="P148" s="54"/>
      <c r="Q148" s="57"/>
      <c r="R148" s="54"/>
      <c r="S148" s="54"/>
      <c r="T148" s="5"/>
      <c r="U148" s="5"/>
      <c r="V148" s="5"/>
      <c r="W148" s="5"/>
      <c r="X148" s="5"/>
    </row>
    <row r="149" spans="1:24" ht="21" customHeight="1" x14ac:dyDescent="0.2">
      <c r="A149" s="5"/>
      <c r="B149" s="5"/>
      <c r="C149" s="5"/>
      <c r="D149" s="54"/>
      <c r="E149" s="57"/>
      <c r="F149" s="54"/>
      <c r="G149" s="57"/>
      <c r="H149" s="54"/>
      <c r="I149" s="57"/>
      <c r="J149" s="54"/>
      <c r="K149" s="57"/>
      <c r="L149" s="54"/>
      <c r="M149" s="57"/>
      <c r="N149" s="54"/>
      <c r="O149" s="57"/>
      <c r="P149" s="54"/>
      <c r="Q149" s="57"/>
      <c r="R149" s="54"/>
      <c r="S149" s="54"/>
      <c r="T149" s="5"/>
      <c r="U149" s="5"/>
      <c r="V149" s="5"/>
      <c r="W149" s="5"/>
      <c r="X149" s="5"/>
    </row>
    <row r="150" spans="1:24" ht="21" customHeight="1" x14ac:dyDescent="0.2">
      <c r="A150" s="5"/>
      <c r="B150" s="5"/>
      <c r="C150" s="5"/>
      <c r="D150" s="54"/>
      <c r="E150" s="57"/>
      <c r="F150" s="54"/>
      <c r="G150" s="57"/>
      <c r="H150" s="54"/>
      <c r="I150" s="57"/>
      <c r="J150" s="54"/>
      <c r="K150" s="57"/>
      <c r="L150" s="54"/>
      <c r="M150" s="57"/>
      <c r="N150" s="54"/>
      <c r="O150" s="57"/>
      <c r="P150" s="54"/>
      <c r="Q150" s="57"/>
      <c r="R150" s="54"/>
      <c r="S150" s="54"/>
      <c r="T150" s="5"/>
      <c r="U150" s="5"/>
      <c r="V150" s="5"/>
      <c r="W150" s="5"/>
      <c r="X150" s="5"/>
    </row>
    <row r="151" spans="1:24" ht="21" customHeight="1" x14ac:dyDescent="0.2">
      <c r="A151" s="5"/>
      <c r="B151" s="5"/>
      <c r="C151" s="5"/>
      <c r="D151" s="54"/>
      <c r="E151" s="57"/>
      <c r="F151" s="54"/>
      <c r="G151" s="57"/>
      <c r="H151" s="54"/>
      <c r="I151" s="57"/>
      <c r="J151" s="54"/>
      <c r="K151" s="57"/>
      <c r="L151" s="54"/>
      <c r="M151" s="57"/>
      <c r="N151" s="54"/>
      <c r="O151" s="57"/>
      <c r="P151" s="54"/>
      <c r="Q151" s="57"/>
      <c r="R151" s="54"/>
      <c r="S151" s="54"/>
      <c r="T151" s="5"/>
      <c r="U151" s="5"/>
      <c r="V151" s="5"/>
      <c r="W151" s="5"/>
      <c r="X151" s="5"/>
    </row>
    <row r="152" spans="1:24" ht="21" customHeight="1" x14ac:dyDescent="0.2">
      <c r="A152" s="5"/>
      <c r="B152" s="5"/>
      <c r="C152" s="5"/>
      <c r="D152" s="54"/>
      <c r="E152" s="57"/>
      <c r="F152" s="54"/>
      <c r="G152" s="57"/>
      <c r="H152" s="54"/>
      <c r="I152" s="57"/>
      <c r="J152" s="54"/>
      <c r="K152" s="57"/>
      <c r="L152" s="54"/>
      <c r="M152" s="57"/>
      <c r="N152" s="54"/>
      <c r="O152" s="57"/>
      <c r="P152" s="54"/>
      <c r="Q152" s="57"/>
      <c r="R152" s="54"/>
      <c r="S152" s="54"/>
      <c r="T152" s="5"/>
      <c r="U152" s="5"/>
      <c r="V152" s="5"/>
      <c r="W152" s="5"/>
      <c r="X152" s="5"/>
    </row>
    <row r="153" spans="1:24" ht="21" customHeight="1" x14ac:dyDescent="0.2">
      <c r="A153" s="5"/>
      <c r="B153" s="5"/>
      <c r="C153" s="5"/>
      <c r="D153" s="54"/>
      <c r="E153" s="57"/>
      <c r="F153" s="54"/>
      <c r="G153" s="57"/>
      <c r="H153" s="54"/>
      <c r="I153" s="57"/>
      <c r="J153" s="54"/>
      <c r="K153" s="57"/>
      <c r="L153" s="54"/>
      <c r="M153" s="57"/>
      <c r="N153" s="54"/>
      <c r="O153" s="57"/>
      <c r="P153" s="54"/>
      <c r="Q153" s="57"/>
      <c r="R153" s="54"/>
      <c r="S153" s="54"/>
      <c r="T153" s="5"/>
      <c r="U153" s="5"/>
      <c r="V153" s="5"/>
      <c r="W153" s="5"/>
      <c r="X153" s="5"/>
    </row>
    <row r="154" spans="1:24" ht="21" customHeight="1" x14ac:dyDescent="0.2">
      <c r="A154" s="5"/>
      <c r="B154" s="5"/>
      <c r="C154" s="5"/>
      <c r="D154" s="54"/>
      <c r="E154" s="57"/>
      <c r="F154" s="54"/>
      <c r="G154" s="57"/>
      <c r="H154" s="54"/>
      <c r="I154" s="57"/>
      <c r="J154" s="54"/>
      <c r="K154" s="57"/>
      <c r="L154" s="54"/>
      <c r="M154" s="57"/>
      <c r="N154" s="54"/>
      <c r="O154" s="57"/>
      <c r="P154" s="54"/>
      <c r="Q154" s="57"/>
      <c r="R154" s="54"/>
      <c r="S154" s="54"/>
      <c r="T154" s="5"/>
      <c r="U154" s="5"/>
      <c r="V154" s="5"/>
      <c r="W154" s="5"/>
      <c r="X154" s="5"/>
    </row>
    <row r="155" spans="1:24" ht="21" customHeight="1" x14ac:dyDescent="0.2">
      <c r="A155" s="5"/>
      <c r="B155" s="5"/>
      <c r="C155" s="5"/>
      <c r="D155" s="54"/>
      <c r="E155" s="57"/>
      <c r="F155" s="54"/>
      <c r="G155" s="57"/>
      <c r="H155" s="54"/>
      <c r="I155" s="57"/>
      <c r="J155" s="54"/>
      <c r="K155" s="57"/>
      <c r="L155" s="54"/>
      <c r="M155" s="57"/>
      <c r="N155" s="54"/>
      <c r="O155" s="57"/>
      <c r="P155" s="54"/>
      <c r="Q155" s="57"/>
      <c r="R155" s="54"/>
      <c r="S155" s="54"/>
      <c r="T155" s="5"/>
      <c r="U155" s="5"/>
      <c r="V155" s="5"/>
      <c r="W155" s="5"/>
      <c r="X155" s="5"/>
    </row>
    <row r="156" spans="1:24" ht="21" customHeight="1" x14ac:dyDescent="0.2">
      <c r="A156" s="5"/>
      <c r="B156" s="5"/>
      <c r="C156" s="5"/>
      <c r="D156" s="54"/>
      <c r="E156" s="57"/>
      <c r="F156" s="54"/>
      <c r="G156" s="57"/>
      <c r="H156" s="54"/>
      <c r="I156" s="57"/>
      <c r="J156" s="54"/>
      <c r="K156" s="57"/>
      <c r="L156" s="54"/>
      <c r="M156" s="57"/>
      <c r="N156" s="54"/>
      <c r="O156" s="57"/>
      <c r="P156" s="54"/>
      <c r="Q156" s="57"/>
      <c r="R156" s="54"/>
      <c r="S156" s="54"/>
      <c r="T156" s="5"/>
      <c r="U156" s="5"/>
      <c r="V156" s="5"/>
      <c r="W156" s="5"/>
      <c r="X156" s="5"/>
    </row>
    <row r="157" spans="1:24" ht="21" customHeight="1" x14ac:dyDescent="0.2">
      <c r="A157" s="5"/>
      <c r="B157" s="5"/>
      <c r="C157" s="5"/>
      <c r="D157" s="54"/>
      <c r="E157" s="57"/>
      <c r="F157" s="54"/>
      <c r="G157" s="57"/>
      <c r="H157" s="54"/>
      <c r="I157" s="57"/>
      <c r="J157" s="54"/>
      <c r="K157" s="57"/>
      <c r="L157" s="54"/>
      <c r="M157" s="57"/>
      <c r="N157" s="54"/>
      <c r="O157" s="57"/>
      <c r="P157" s="54"/>
      <c r="Q157" s="57"/>
      <c r="R157" s="54"/>
      <c r="S157" s="54"/>
      <c r="T157" s="5"/>
      <c r="U157" s="5"/>
      <c r="V157" s="5"/>
      <c r="W157" s="5"/>
      <c r="X157" s="5"/>
    </row>
    <row r="158" spans="1:24" ht="21" customHeight="1" x14ac:dyDescent="0.2">
      <c r="A158" s="5"/>
      <c r="B158" s="5"/>
      <c r="C158" s="5"/>
      <c r="D158" s="54"/>
      <c r="E158" s="57"/>
      <c r="F158" s="54"/>
      <c r="G158" s="57"/>
      <c r="H158" s="54"/>
      <c r="I158" s="57"/>
      <c r="J158" s="54"/>
      <c r="K158" s="57"/>
      <c r="L158" s="54"/>
      <c r="M158" s="57"/>
      <c r="N158" s="54"/>
      <c r="O158" s="57"/>
      <c r="P158" s="54"/>
      <c r="Q158" s="57"/>
      <c r="R158" s="54"/>
      <c r="S158" s="54"/>
      <c r="T158" s="5"/>
      <c r="U158" s="5"/>
      <c r="V158" s="5"/>
      <c r="W158" s="5"/>
      <c r="X158" s="5"/>
    </row>
    <row r="159" spans="1:24" ht="21" customHeight="1" x14ac:dyDescent="0.2">
      <c r="A159" s="5"/>
      <c r="B159" s="5"/>
      <c r="C159" s="5"/>
      <c r="D159" s="54"/>
      <c r="E159" s="57"/>
      <c r="F159" s="54"/>
      <c r="G159" s="57"/>
      <c r="H159" s="54"/>
      <c r="I159" s="57"/>
      <c r="J159" s="54"/>
      <c r="K159" s="57"/>
      <c r="L159" s="54"/>
      <c r="M159" s="57"/>
      <c r="N159" s="54"/>
      <c r="O159" s="57"/>
      <c r="P159" s="54"/>
      <c r="Q159" s="57"/>
      <c r="R159" s="54"/>
      <c r="S159" s="54"/>
      <c r="T159" s="5"/>
      <c r="U159" s="5"/>
      <c r="V159" s="5"/>
      <c r="W159" s="5"/>
      <c r="X159" s="5"/>
    </row>
    <row r="160" spans="1:24" ht="21" customHeight="1" x14ac:dyDescent="0.2">
      <c r="A160" s="5"/>
      <c r="B160" s="5"/>
      <c r="C160" s="5"/>
      <c r="D160" s="54"/>
      <c r="E160" s="57"/>
      <c r="F160" s="54"/>
      <c r="G160" s="57"/>
      <c r="H160" s="54"/>
      <c r="I160" s="57"/>
      <c r="J160" s="54"/>
      <c r="K160" s="57"/>
      <c r="L160" s="54"/>
      <c r="M160" s="57"/>
      <c r="N160" s="54"/>
      <c r="O160" s="57"/>
      <c r="P160" s="54"/>
      <c r="Q160" s="57"/>
      <c r="R160" s="54"/>
      <c r="S160" s="54"/>
      <c r="T160" s="5"/>
      <c r="U160" s="5"/>
      <c r="V160" s="5"/>
      <c r="W160" s="5"/>
      <c r="X160" s="5"/>
    </row>
    <row r="161" spans="1:24" ht="21" customHeight="1" x14ac:dyDescent="0.2">
      <c r="A161" s="5"/>
      <c r="B161" s="5"/>
      <c r="C161" s="5"/>
      <c r="D161" s="54"/>
      <c r="E161" s="57"/>
      <c r="F161" s="54"/>
      <c r="G161" s="57"/>
      <c r="H161" s="54"/>
      <c r="I161" s="57"/>
      <c r="J161" s="54"/>
      <c r="K161" s="57"/>
      <c r="L161" s="54"/>
      <c r="M161" s="57"/>
      <c r="N161" s="54"/>
      <c r="O161" s="57"/>
      <c r="P161" s="54"/>
      <c r="Q161" s="57"/>
      <c r="R161" s="54"/>
      <c r="S161" s="54"/>
      <c r="T161" s="5"/>
      <c r="U161" s="5"/>
      <c r="V161" s="5"/>
      <c r="W161" s="5"/>
      <c r="X161" s="5"/>
    </row>
    <row r="162" spans="1:24" ht="21" customHeight="1" x14ac:dyDescent="0.2">
      <c r="A162" s="5"/>
      <c r="B162" s="5"/>
      <c r="C162" s="5"/>
      <c r="D162" s="54"/>
      <c r="E162" s="57"/>
      <c r="F162" s="54"/>
      <c r="G162" s="57"/>
      <c r="H162" s="54"/>
      <c r="I162" s="57"/>
      <c r="J162" s="54"/>
      <c r="K162" s="57"/>
      <c r="L162" s="54"/>
      <c r="M162" s="57"/>
      <c r="N162" s="54"/>
      <c r="O162" s="57"/>
      <c r="P162" s="54"/>
      <c r="Q162" s="57"/>
      <c r="R162" s="54"/>
      <c r="S162" s="54"/>
      <c r="T162" s="5"/>
      <c r="U162" s="5"/>
      <c r="V162" s="5"/>
      <c r="W162" s="5"/>
      <c r="X162" s="5"/>
    </row>
    <row r="163" spans="1:24" ht="21" customHeight="1" x14ac:dyDescent="0.2">
      <c r="A163" s="5"/>
      <c r="B163" s="5"/>
      <c r="C163" s="5"/>
      <c r="D163" s="54"/>
      <c r="E163" s="57"/>
      <c r="F163" s="54"/>
      <c r="G163" s="57"/>
      <c r="H163" s="54"/>
      <c r="I163" s="57"/>
      <c r="J163" s="54"/>
      <c r="K163" s="57"/>
      <c r="L163" s="54"/>
      <c r="M163" s="57"/>
      <c r="N163" s="54"/>
      <c r="O163" s="57"/>
      <c r="P163" s="54"/>
      <c r="Q163" s="57"/>
      <c r="R163" s="54"/>
      <c r="S163" s="54"/>
      <c r="T163" s="5"/>
      <c r="U163" s="5"/>
      <c r="V163" s="5"/>
      <c r="W163" s="5"/>
      <c r="X163" s="5"/>
    </row>
    <row r="164" spans="1:24" ht="21" customHeight="1" x14ac:dyDescent="0.2">
      <c r="A164" s="5"/>
      <c r="B164" s="5"/>
      <c r="C164" s="5"/>
      <c r="D164" s="54"/>
      <c r="E164" s="57"/>
      <c r="F164" s="54"/>
      <c r="G164" s="57"/>
      <c r="H164" s="54"/>
      <c r="I164" s="57"/>
      <c r="J164" s="54"/>
      <c r="K164" s="57"/>
      <c r="L164" s="54"/>
      <c r="M164" s="57"/>
      <c r="N164" s="54"/>
      <c r="O164" s="57"/>
      <c r="P164" s="54"/>
      <c r="Q164" s="57"/>
      <c r="R164" s="54"/>
      <c r="S164" s="54"/>
      <c r="T164" s="5"/>
      <c r="U164" s="5"/>
      <c r="V164" s="5"/>
      <c r="W164" s="5"/>
      <c r="X164" s="5"/>
    </row>
    <row r="165" spans="1:24" ht="21" customHeight="1" x14ac:dyDescent="0.2">
      <c r="A165" s="5"/>
      <c r="B165" s="5"/>
      <c r="C165" s="5"/>
      <c r="D165" s="54"/>
      <c r="E165" s="57"/>
      <c r="F165" s="54"/>
      <c r="G165" s="57"/>
      <c r="H165" s="54"/>
      <c r="I165" s="57"/>
      <c r="J165" s="54"/>
      <c r="K165" s="57"/>
      <c r="L165" s="54"/>
      <c r="M165" s="57"/>
      <c r="N165" s="54"/>
      <c r="O165" s="57"/>
      <c r="P165" s="54"/>
      <c r="Q165" s="57"/>
      <c r="R165" s="54"/>
      <c r="S165" s="54"/>
      <c r="T165" s="5"/>
      <c r="U165" s="5"/>
      <c r="V165" s="5"/>
      <c r="W165" s="5"/>
      <c r="X165" s="5"/>
    </row>
    <row r="166" spans="1:24" ht="21" customHeight="1" x14ac:dyDescent="0.2">
      <c r="A166" s="5"/>
      <c r="B166" s="5"/>
      <c r="C166" s="5"/>
      <c r="D166" s="54"/>
      <c r="E166" s="57"/>
      <c r="F166" s="54"/>
      <c r="G166" s="57"/>
      <c r="H166" s="54"/>
      <c r="I166" s="57"/>
      <c r="J166" s="54"/>
      <c r="K166" s="57"/>
      <c r="L166" s="54"/>
      <c r="M166" s="57"/>
      <c r="N166" s="54"/>
      <c r="O166" s="57"/>
      <c r="P166" s="54"/>
      <c r="Q166" s="57"/>
      <c r="R166" s="54"/>
      <c r="S166" s="54"/>
      <c r="T166" s="5"/>
      <c r="U166" s="5"/>
      <c r="V166" s="5"/>
      <c r="W166" s="5"/>
      <c r="X166" s="5"/>
    </row>
    <row r="167" spans="1:24" ht="21" customHeight="1" x14ac:dyDescent="0.2">
      <c r="A167" s="5"/>
      <c r="B167" s="5"/>
      <c r="C167" s="5"/>
      <c r="D167" s="54"/>
      <c r="E167" s="57"/>
      <c r="F167" s="54"/>
      <c r="G167" s="57"/>
      <c r="H167" s="54"/>
      <c r="I167" s="57"/>
      <c r="J167" s="54"/>
      <c r="K167" s="57"/>
      <c r="L167" s="54"/>
      <c r="M167" s="57"/>
      <c r="N167" s="54"/>
      <c r="O167" s="57"/>
      <c r="P167" s="54"/>
      <c r="Q167" s="57"/>
      <c r="R167" s="54"/>
      <c r="S167" s="54"/>
      <c r="T167" s="5"/>
      <c r="U167" s="5"/>
      <c r="V167" s="5"/>
      <c r="W167" s="5"/>
      <c r="X167" s="5"/>
    </row>
    <row r="168" spans="1:24" ht="21" customHeight="1" x14ac:dyDescent="0.2">
      <c r="A168" s="5"/>
      <c r="B168" s="5"/>
      <c r="C168" s="5"/>
      <c r="D168" s="54"/>
      <c r="E168" s="57"/>
      <c r="F168" s="54"/>
      <c r="G168" s="57"/>
      <c r="H168" s="54"/>
      <c r="I168" s="57"/>
      <c r="J168" s="54"/>
      <c r="K168" s="57"/>
      <c r="L168" s="54"/>
      <c r="M168" s="57"/>
      <c r="N168" s="54"/>
      <c r="O168" s="57"/>
      <c r="P168" s="54"/>
      <c r="Q168" s="57"/>
      <c r="R168" s="54"/>
      <c r="S168" s="54"/>
      <c r="T168" s="5"/>
      <c r="U168" s="5"/>
      <c r="V168" s="5"/>
      <c r="W168" s="5"/>
      <c r="X168" s="5"/>
    </row>
    <row r="169" spans="1:24" ht="21" customHeight="1" x14ac:dyDescent="0.2">
      <c r="A169" s="5"/>
      <c r="B169" s="5"/>
      <c r="C169" s="5"/>
      <c r="D169" s="54"/>
      <c r="E169" s="57"/>
      <c r="F169" s="54"/>
      <c r="G169" s="57"/>
      <c r="H169" s="54"/>
      <c r="I169" s="57"/>
      <c r="J169" s="54"/>
      <c r="K169" s="57"/>
      <c r="L169" s="54"/>
      <c r="M169" s="57"/>
      <c r="N169" s="54"/>
      <c r="O169" s="57"/>
      <c r="P169" s="54"/>
      <c r="Q169" s="57"/>
      <c r="R169" s="54"/>
      <c r="S169" s="54"/>
      <c r="T169" s="5"/>
      <c r="U169" s="5"/>
      <c r="V169" s="5"/>
      <c r="W169" s="5"/>
      <c r="X169" s="5"/>
    </row>
    <row r="170" spans="1:24" ht="21" customHeight="1" x14ac:dyDescent="0.2">
      <c r="A170" s="5"/>
      <c r="B170" s="5"/>
      <c r="C170" s="5"/>
      <c r="D170" s="54"/>
      <c r="E170" s="57"/>
      <c r="F170" s="54"/>
      <c r="G170" s="57"/>
      <c r="H170" s="54"/>
      <c r="I170" s="57"/>
      <c r="J170" s="54"/>
      <c r="K170" s="57"/>
      <c r="L170" s="54"/>
      <c r="M170" s="57"/>
      <c r="N170" s="54"/>
      <c r="O170" s="57"/>
      <c r="P170" s="54"/>
      <c r="Q170" s="57"/>
      <c r="R170" s="54"/>
      <c r="S170" s="54"/>
      <c r="T170" s="5"/>
      <c r="U170" s="5"/>
      <c r="V170" s="5"/>
      <c r="W170" s="5"/>
      <c r="X170" s="5"/>
    </row>
    <row r="171" spans="1:24" ht="21" customHeight="1" x14ac:dyDescent="0.2">
      <c r="A171" s="5"/>
      <c r="B171" s="5"/>
      <c r="C171" s="5"/>
      <c r="D171" s="54"/>
      <c r="E171" s="57"/>
      <c r="F171" s="54"/>
      <c r="G171" s="57"/>
      <c r="H171" s="54"/>
      <c r="I171" s="57"/>
      <c r="J171" s="54"/>
      <c r="K171" s="57"/>
      <c r="L171" s="54"/>
      <c r="M171" s="57"/>
      <c r="N171" s="54"/>
      <c r="O171" s="57"/>
      <c r="P171" s="54"/>
      <c r="Q171" s="57"/>
      <c r="R171" s="54"/>
      <c r="S171" s="54"/>
      <c r="T171" s="5"/>
      <c r="U171" s="5"/>
      <c r="V171" s="5"/>
      <c r="W171" s="5"/>
      <c r="X171" s="5"/>
    </row>
    <row r="172" spans="1:24" ht="21" customHeight="1" x14ac:dyDescent="0.2">
      <c r="A172" s="5"/>
      <c r="B172" s="5"/>
      <c r="C172" s="5"/>
      <c r="D172" s="54"/>
      <c r="E172" s="57"/>
      <c r="F172" s="54"/>
      <c r="G172" s="57"/>
      <c r="H172" s="54"/>
      <c r="I172" s="57"/>
      <c r="J172" s="54"/>
      <c r="K172" s="57"/>
      <c r="L172" s="54"/>
      <c r="M172" s="57"/>
      <c r="N172" s="54"/>
      <c r="O172" s="57"/>
      <c r="P172" s="54"/>
      <c r="Q172" s="57"/>
      <c r="R172" s="54"/>
      <c r="S172" s="54"/>
      <c r="T172" s="5"/>
      <c r="U172" s="5"/>
      <c r="V172" s="5"/>
      <c r="W172" s="5"/>
      <c r="X172" s="5"/>
    </row>
    <row r="173" spans="1:24" ht="21" customHeight="1" x14ac:dyDescent="0.2">
      <c r="A173" s="5"/>
      <c r="B173" s="5"/>
      <c r="C173" s="5"/>
      <c r="D173" s="54"/>
      <c r="E173" s="57"/>
      <c r="F173" s="54"/>
      <c r="G173" s="57"/>
      <c r="H173" s="54"/>
      <c r="I173" s="57"/>
      <c r="J173" s="54"/>
      <c r="K173" s="57"/>
      <c r="L173" s="54"/>
      <c r="M173" s="57"/>
      <c r="N173" s="54"/>
      <c r="O173" s="57"/>
      <c r="P173" s="54"/>
      <c r="Q173" s="57"/>
      <c r="R173" s="54"/>
      <c r="S173" s="54"/>
      <c r="T173" s="5"/>
      <c r="U173" s="5"/>
      <c r="V173" s="5"/>
      <c r="W173" s="5"/>
      <c r="X173" s="5"/>
    </row>
    <row r="174" spans="1:24" ht="21" customHeight="1" x14ac:dyDescent="0.2">
      <c r="A174" s="5"/>
      <c r="B174" s="5"/>
      <c r="C174" s="5"/>
      <c r="D174" s="54"/>
      <c r="E174" s="57"/>
      <c r="F174" s="54"/>
      <c r="G174" s="57"/>
      <c r="H174" s="54"/>
      <c r="I174" s="57"/>
      <c r="J174" s="54"/>
      <c r="K174" s="57"/>
      <c r="L174" s="54"/>
      <c r="M174" s="57"/>
      <c r="N174" s="54"/>
      <c r="O174" s="57"/>
      <c r="P174" s="54"/>
      <c r="Q174" s="57"/>
      <c r="R174" s="54"/>
      <c r="S174" s="54"/>
      <c r="T174" s="5"/>
      <c r="U174" s="5"/>
      <c r="V174" s="5"/>
      <c r="W174" s="5"/>
      <c r="X174" s="5"/>
    </row>
    <row r="175" spans="1:24" ht="21" customHeight="1" x14ac:dyDescent="0.2">
      <c r="A175" s="5"/>
      <c r="B175" s="5"/>
      <c r="C175" s="5"/>
      <c r="D175" s="54"/>
      <c r="E175" s="57"/>
      <c r="F175" s="54"/>
      <c r="G175" s="57"/>
      <c r="H175" s="54"/>
      <c r="I175" s="57"/>
      <c r="J175" s="54"/>
      <c r="K175" s="57"/>
      <c r="L175" s="54"/>
      <c r="M175" s="57"/>
      <c r="N175" s="54"/>
      <c r="O175" s="57"/>
      <c r="P175" s="54"/>
      <c r="Q175" s="57"/>
      <c r="R175" s="54"/>
      <c r="S175" s="54"/>
      <c r="T175" s="5"/>
      <c r="U175" s="5"/>
      <c r="V175" s="5"/>
      <c r="W175" s="5"/>
      <c r="X175" s="5"/>
    </row>
    <row r="176" spans="1:24" ht="21" customHeight="1" x14ac:dyDescent="0.2">
      <c r="A176" s="5"/>
      <c r="B176" s="5"/>
      <c r="C176" s="5"/>
      <c r="D176" s="54"/>
      <c r="E176" s="57"/>
      <c r="F176" s="54"/>
      <c r="G176" s="57"/>
      <c r="H176" s="54"/>
      <c r="I176" s="57"/>
      <c r="J176" s="54"/>
      <c r="K176" s="57"/>
      <c r="L176" s="54"/>
      <c r="M176" s="57"/>
      <c r="N176" s="54"/>
      <c r="O176" s="57"/>
      <c r="P176" s="54"/>
      <c r="Q176" s="57"/>
      <c r="R176" s="54"/>
      <c r="S176" s="54"/>
      <c r="T176" s="5"/>
      <c r="U176" s="5"/>
      <c r="V176" s="5"/>
      <c r="W176" s="5"/>
      <c r="X176" s="5"/>
    </row>
    <row r="177" spans="1:24" ht="21" customHeight="1" x14ac:dyDescent="0.2">
      <c r="A177" s="5"/>
      <c r="B177" s="5"/>
      <c r="C177" s="5"/>
      <c r="D177" s="54"/>
      <c r="E177" s="57"/>
      <c r="F177" s="54"/>
      <c r="G177" s="57"/>
      <c r="H177" s="54"/>
      <c r="I177" s="57"/>
      <c r="J177" s="54"/>
      <c r="K177" s="57"/>
      <c r="L177" s="54"/>
      <c r="M177" s="57"/>
      <c r="N177" s="54"/>
      <c r="O177" s="57"/>
      <c r="P177" s="54"/>
      <c r="Q177" s="57"/>
      <c r="R177" s="54"/>
      <c r="S177" s="54"/>
      <c r="T177" s="5"/>
      <c r="U177" s="5"/>
      <c r="V177" s="5"/>
      <c r="W177" s="5"/>
      <c r="X177" s="5"/>
    </row>
    <row r="178" spans="1:24" ht="21" customHeight="1" x14ac:dyDescent="0.2">
      <c r="A178" s="5"/>
      <c r="B178" s="5"/>
      <c r="C178" s="5"/>
      <c r="D178" s="54"/>
      <c r="E178" s="57"/>
      <c r="F178" s="54"/>
      <c r="G178" s="57"/>
      <c r="H178" s="54"/>
      <c r="I178" s="57"/>
      <c r="J178" s="54"/>
      <c r="K178" s="57"/>
      <c r="L178" s="54"/>
      <c r="M178" s="57"/>
      <c r="N178" s="54"/>
      <c r="O178" s="57"/>
      <c r="P178" s="54"/>
      <c r="Q178" s="57"/>
      <c r="R178" s="54"/>
      <c r="S178" s="54"/>
      <c r="T178" s="5"/>
      <c r="U178" s="5"/>
      <c r="V178" s="5"/>
      <c r="W178" s="5"/>
      <c r="X178" s="5"/>
    </row>
    <row r="179" spans="1:24" ht="21" customHeight="1" x14ac:dyDescent="0.2">
      <c r="A179" s="5"/>
      <c r="B179" s="5"/>
      <c r="C179" s="5"/>
      <c r="D179" s="54"/>
      <c r="E179" s="57"/>
      <c r="F179" s="54"/>
      <c r="G179" s="57"/>
      <c r="H179" s="54"/>
      <c r="I179" s="57"/>
      <c r="J179" s="54"/>
      <c r="K179" s="57"/>
      <c r="L179" s="54"/>
      <c r="M179" s="57"/>
      <c r="N179" s="54"/>
      <c r="O179" s="57"/>
      <c r="P179" s="54"/>
      <c r="Q179" s="57"/>
      <c r="R179" s="54"/>
      <c r="S179" s="54"/>
      <c r="T179" s="5"/>
      <c r="U179" s="5"/>
      <c r="V179" s="5"/>
      <c r="W179" s="5"/>
      <c r="X179" s="5"/>
    </row>
    <row r="180" spans="1:24" ht="21" customHeight="1" x14ac:dyDescent="0.2">
      <c r="A180" s="5"/>
      <c r="B180" s="5"/>
      <c r="C180" s="5"/>
      <c r="D180" s="54"/>
      <c r="E180" s="57"/>
      <c r="F180" s="54"/>
      <c r="G180" s="57"/>
      <c r="H180" s="54"/>
      <c r="I180" s="57"/>
      <c r="J180" s="54"/>
      <c r="K180" s="57"/>
      <c r="L180" s="54"/>
      <c r="M180" s="57"/>
      <c r="N180" s="54"/>
      <c r="O180" s="57"/>
      <c r="P180" s="54"/>
      <c r="Q180" s="57"/>
      <c r="R180" s="54"/>
      <c r="S180" s="54"/>
      <c r="T180" s="5"/>
      <c r="U180" s="5"/>
      <c r="V180" s="5"/>
      <c r="W180" s="5"/>
      <c r="X180" s="5"/>
    </row>
    <row r="181" spans="1:24" ht="21" customHeight="1" x14ac:dyDescent="0.2">
      <c r="A181" s="5"/>
      <c r="B181" s="5"/>
      <c r="C181" s="5"/>
      <c r="D181" s="54"/>
      <c r="E181" s="57"/>
      <c r="F181" s="54"/>
      <c r="G181" s="57"/>
      <c r="H181" s="54"/>
      <c r="I181" s="57"/>
      <c r="J181" s="54"/>
      <c r="K181" s="57"/>
      <c r="L181" s="54"/>
      <c r="M181" s="57"/>
      <c r="N181" s="54"/>
      <c r="O181" s="57"/>
      <c r="P181" s="54"/>
      <c r="Q181" s="57"/>
      <c r="R181" s="54"/>
      <c r="S181" s="54"/>
      <c r="T181" s="5"/>
      <c r="U181" s="5"/>
      <c r="V181" s="5"/>
      <c r="W181" s="5"/>
      <c r="X181" s="5"/>
    </row>
    <row r="182" spans="1:24" ht="21" customHeight="1" x14ac:dyDescent="0.2">
      <c r="A182" s="5"/>
      <c r="B182" s="5"/>
      <c r="C182" s="5"/>
      <c r="D182" s="54"/>
      <c r="E182" s="57"/>
      <c r="F182" s="54"/>
      <c r="G182" s="57"/>
      <c r="H182" s="54"/>
      <c r="I182" s="57"/>
      <c r="J182" s="54"/>
      <c r="K182" s="57"/>
      <c r="L182" s="54"/>
      <c r="M182" s="57"/>
      <c r="N182" s="54"/>
      <c r="O182" s="57"/>
      <c r="P182" s="54"/>
      <c r="Q182" s="57"/>
      <c r="R182" s="54"/>
      <c r="S182" s="54"/>
      <c r="T182" s="5"/>
      <c r="U182" s="5"/>
      <c r="V182" s="5"/>
      <c r="W182" s="5"/>
      <c r="X182" s="5"/>
    </row>
    <row r="183" spans="1:24" ht="21" customHeight="1" x14ac:dyDescent="0.2">
      <c r="A183" s="5"/>
      <c r="B183" s="5"/>
      <c r="C183" s="5"/>
      <c r="D183" s="54"/>
      <c r="E183" s="57"/>
      <c r="F183" s="54"/>
      <c r="G183" s="57"/>
      <c r="H183" s="54"/>
      <c r="I183" s="57"/>
      <c r="J183" s="54"/>
      <c r="K183" s="57"/>
      <c r="L183" s="54"/>
      <c r="M183" s="57"/>
      <c r="N183" s="54"/>
      <c r="O183" s="57"/>
      <c r="P183" s="54"/>
      <c r="Q183" s="57"/>
      <c r="R183" s="54"/>
      <c r="S183" s="54"/>
      <c r="T183" s="5"/>
      <c r="U183" s="5"/>
      <c r="V183" s="5"/>
      <c r="W183" s="5"/>
      <c r="X183" s="5"/>
    </row>
    <row r="184" spans="1:24" ht="21" customHeight="1" x14ac:dyDescent="0.2">
      <c r="A184" s="5"/>
      <c r="B184" s="5"/>
      <c r="C184" s="5"/>
      <c r="D184" s="54"/>
      <c r="E184" s="57"/>
      <c r="F184" s="54"/>
      <c r="G184" s="57"/>
      <c r="H184" s="54"/>
      <c r="I184" s="57"/>
      <c r="J184" s="54"/>
      <c r="K184" s="57"/>
      <c r="L184" s="54"/>
      <c r="M184" s="57"/>
      <c r="N184" s="54"/>
      <c r="O184" s="57"/>
      <c r="P184" s="54"/>
      <c r="Q184" s="57"/>
      <c r="R184" s="54"/>
      <c r="S184" s="54"/>
      <c r="T184" s="5"/>
      <c r="U184" s="5"/>
      <c r="V184" s="5"/>
      <c r="W184" s="5"/>
      <c r="X184" s="5"/>
    </row>
    <row r="185" spans="1:24" ht="21" customHeight="1" x14ac:dyDescent="0.2">
      <c r="A185" s="5"/>
      <c r="B185" s="5"/>
      <c r="C185" s="5"/>
      <c r="D185" s="54"/>
      <c r="E185" s="57"/>
      <c r="F185" s="54"/>
      <c r="G185" s="57"/>
      <c r="H185" s="54"/>
      <c r="I185" s="57"/>
      <c r="J185" s="54"/>
      <c r="K185" s="57"/>
      <c r="L185" s="54"/>
      <c r="M185" s="57"/>
      <c r="N185" s="54"/>
      <c r="O185" s="57"/>
      <c r="P185" s="54"/>
      <c r="Q185" s="57"/>
      <c r="R185" s="54"/>
      <c r="S185" s="54"/>
      <c r="T185" s="5"/>
      <c r="U185" s="5"/>
      <c r="V185" s="5"/>
      <c r="W185" s="5"/>
      <c r="X185" s="5"/>
    </row>
    <row r="186" spans="1:24" ht="21" customHeight="1" x14ac:dyDescent="0.2">
      <c r="A186" s="5"/>
      <c r="B186" s="5"/>
      <c r="C186" s="5"/>
      <c r="D186" s="54"/>
      <c r="E186" s="57"/>
      <c r="F186" s="54"/>
      <c r="G186" s="57"/>
      <c r="H186" s="54"/>
      <c r="I186" s="57"/>
      <c r="J186" s="54"/>
      <c r="K186" s="57"/>
      <c r="L186" s="54"/>
      <c r="M186" s="57"/>
      <c r="N186" s="54"/>
      <c r="O186" s="57"/>
      <c r="P186" s="54"/>
      <c r="Q186" s="57"/>
      <c r="R186" s="54"/>
      <c r="S186" s="54"/>
      <c r="T186" s="5"/>
      <c r="U186" s="5"/>
      <c r="V186" s="5"/>
      <c r="W186" s="5"/>
      <c r="X186" s="5"/>
    </row>
    <row r="187" spans="1:24" ht="21" customHeight="1" x14ac:dyDescent="0.2">
      <c r="A187" s="5"/>
      <c r="B187" s="5"/>
      <c r="C187" s="5"/>
      <c r="D187" s="54"/>
      <c r="E187" s="57"/>
      <c r="F187" s="54"/>
      <c r="G187" s="57"/>
      <c r="H187" s="54"/>
      <c r="I187" s="57"/>
      <c r="J187" s="54"/>
      <c r="K187" s="57"/>
      <c r="L187" s="54"/>
      <c r="M187" s="57"/>
      <c r="N187" s="54"/>
      <c r="O187" s="57"/>
      <c r="P187" s="54"/>
      <c r="Q187" s="57"/>
      <c r="R187" s="54"/>
      <c r="S187" s="54"/>
      <c r="T187" s="5"/>
      <c r="U187" s="5"/>
      <c r="V187" s="5"/>
      <c r="W187" s="5"/>
      <c r="X187" s="5"/>
    </row>
    <row r="188" spans="1:24" ht="21" customHeight="1" x14ac:dyDescent="0.2">
      <c r="A188" s="5"/>
      <c r="B188" s="5"/>
      <c r="C188" s="5"/>
      <c r="D188" s="54"/>
      <c r="E188" s="57"/>
      <c r="F188" s="54"/>
      <c r="G188" s="57"/>
      <c r="H188" s="54"/>
      <c r="I188" s="57"/>
      <c r="J188" s="54"/>
      <c r="K188" s="57"/>
      <c r="L188" s="54"/>
      <c r="M188" s="57"/>
      <c r="N188" s="54"/>
      <c r="O188" s="57"/>
      <c r="P188" s="54"/>
      <c r="Q188" s="57"/>
      <c r="R188" s="54"/>
      <c r="S188" s="54"/>
      <c r="T188" s="5"/>
      <c r="U188" s="5"/>
      <c r="V188" s="5"/>
      <c r="W188" s="5"/>
      <c r="X188" s="5"/>
    </row>
    <row r="189" spans="1:24" ht="21" customHeight="1" x14ac:dyDescent="0.2">
      <c r="A189" s="5"/>
      <c r="B189" s="5"/>
      <c r="C189" s="5"/>
      <c r="D189" s="54"/>
      <c r="E189" s="57"/>
      <c r="F189" s="54"/>
      <c r="G189" s="57"/>
      <c r="H189" s="54"/>
      <c r="I189" s="57"/>
      <c r="J189" s="54"/>
      <c r="K189" s="57"/>
      <c r="L189" s="54"/>
      <c r="M189" s="57"/>
      <c r="N189" s="54"/>
      <c r="O189" s="57"/>
      <c r="P189" s="54"/>
      <c r="Q189" s="57"/>
      <c r="R189" s="54"/>
      <c r="S189" s="54"/>
      <c r="T189" s="5"/>
      <c r="U189" s="5"/>
      <c r="V189" s="5"/>
      <c r="W189" s="5"/>
      <c r="X189" s="5"/>
    </row>
    <row r="190" spans="1:24" ht="21" customHeight="1" x14ac:dyDescent="0.2">
      <c r="A190" s="5"/>
      <c r="B190" s="5"/>
      <c r="C190" s="5"/>
      <c r="D190" s="54"/>
      <c r="E190" s="57"/>
      <c r="F190" s="54"/>
      <c r="G190" s="57"/>
      <c r="H190" s="54"/>
      <c r="I190" s="57"/>
      <c r="J190" s="54"/>
      <c r="K190" s="57"/>
      <c r="L190" s="54"/>
      <c r="M190" s="57"/>
      <c r="N190" s="54"/>
      <c r="O190" s="57"/>
      <c r="P190" s="54"/>
      <c r="Q190" s="57"/>
      <c r="R190" s="54"/>
      <c r="S190" s="54"/>
      <c r="T190" s="5"/>
      <c r="U190" s="5"/>
      <c r="V190" s="5"/>
      <c r="W190" s="5"/>
      <c r="X190" s="5"/>
    </row>
    <row r="191" spans="1:24" ht="21" customHeight="1" x14ac:dyDescent="0.2">
      <c r="A191" s="5"/>
      <c r="B191" s="5"/>
      <c r="C191" s="5"/>
      <c r="D191" s="54"/>
      <c r="E191" s="57"/>
      <c r="F191" s="54"/>
      <c r="G191" s="57"/>
      <c r="H191" s="54"/>
      <c r="I191" s="57"/>
      <c r="J191" s="54"/>
      <c r="K191" s="57"/>
      <c r="L191" s="54"/>
      <c r="M191" s="57"/>
      <c r="N191" s="54"/>
      <c r="O191" s="57"/>
      <c r="P191" s="54"/>
      <c r="Q191" s="57"/>
      <c r="R191" s="54"/>
      <c r="S191" s="54"/>
      <c r="T191" s="5"/>
      <c r="U191" s="5"/>
      <c r="V191" s="5"/>
      <c r="W191" s="5"/>
      <c r="X191" s="5"/>
    </row>
    <row r="192" spans="1:24" ht="21" customHeight="1" x14ac:dyDescent="0.2">
      <c r="A192" s="5"/>
      <c r="B192" s="5"/>
      <c r="C192" s="5"/>
      <c r="D192" s="54"/>
      <c r="E192" s="57"/>
      <c r="F192" s="54"/>
      <c r="G192" s="57"/>
      <c r="H192" s="54"/>
      <c r="I192" s="57"/>
      <c r="J192" s="54"/>
      <c r="K192" s="57"/>
      <c r="L192" s="54"/>
      <c r="M192" s="57"/>
      <c r="N192" s="54"/>
      <c r="O192" s="57"/>
      <c r="P192" s="54"/>
      <c r="Q192" s="57"/>
      <c r="R192" s="54"/>
      <c r="S192" s="54"/>
      <c r="T192" s="5"/>
      <c r="U192" s="5"/>
      <c r="V192" s="5"/>
      <c r="W192" s="5"/>
      <c r="X192" s="5"/>
    </row>
    <row r="193" spans="1:24" ht="21" customHeight="1" x14ac:dyDescent="0.2">
      <c r="A193" s="5"/>
      <c r="B193" s="5"/>
      <c r="C193" s="5"/>
      <c r="D193" s="54"/>
      <c r="E193" s="57"/>
      <c r="F193" s="54"/>
      <c r="G193" s="57"/>
      <c r="H193" s="54"/>
      <c r="I193" s="57"/>
      <c r="J193" s="54"/>
      <c r="K193" s="57"/>
      <c r="L193" s="54"/>
      <c r="M193" s="57"/>
      <c r="N193" s="54"/>
      <c r="O193" s="57"/>
      <c r="P193" s="54"/>
      <c r="Q193" s="57"/>
      <c r="R193" s="54"/>
      <c r="S193" s="54"/>
      <c r="T193" s="5"/>
      <c r="U193" s="5"/>
      <c r="V193" s="5"/>
      <c r="W193" s="5"/>
      <c r="X193" s="5"/>
    </row>
    <row r="194" spans="1:24" ht="21" customHeight="1" x14ac:dyDescent="0.2">
      <c r="A194" s="5"/>
      <c r="B194" s="5"/>
      <c r="C194" s="5"/>
      <c r="D194" s="54"/>
      <c r="E194" s="57"/>
      <c r="F194" s="54"/>
      <c r="G194" s="57"/>
      <c r="H194" s="54"/>
      <c r="I194" s="57"/>
      <c r="J194" s="54"/>
      <c r="K194" s="57"/>
      <c r="L194" s="54"/>
      <c r="M194" s="57"/>
      <c r="N194" s="54"/>
      <c r="O194" s="57"/>
      <c r="P194" s="54"/>
      <c r="Q194" s="57"/>
      <c r="R194" s="54"/>
      <c r="S194" s="54"/>
      <c r="T194" s="5"/>
      <c r="U194" s="5"/>
      <c r="V194" s="5"/>
      <c r="W194" s="5"/>
      <c r="X194" s="5"/>
    </row>
    <row r="195" spans="1:24" ht="21" customHeight="1" x14ac:dyDescent="0.2">
      <c r="A195" s="5"/>
      <c r="B195" s="5"/>
      <c r="C195" s="5"/>
      <c r="D195" s="54"/>
      <c r="E195" s="57"/>
      <c r="F195" s="54"/>
      <c r="G195" s="57"/>
      <c r="H195" s="54"/>
      <c r="I195" s="57"/>
      <c r="J195" s="54"/>
      <c r="K195" s="57"/>
      <c r="L195" s="54"/>
      <c r="M195" s="57"/>
      <c r="N195" s="54"/>
      <c r="O195" s="57"/>
      <c r="P195" s="54"/>
      <c r="Q195" s="57"/>
      <c r="R195" s="54"/>
      <c r="S195" s="54"/>
      <c r="T195" s="5"/>
      <c r="U195" s="5"/>
      <c r="V195" s="5"/>
      <c r="W195" s="5"/>
      <c r="X195" s="5"/>
    </row>
    <row r="196" spans="1:24" ht="21" customHeight="1" x14ac:dyDescent="0.2">
      <c r="A196" s="5"/>
      <c r="B196" s="5"/>
      <c r="C196" s="5"/>
      <c r="D196" s="54"/>
      <c r="E196" s="57"/>
      <c r="F196" s="54"/>
      <c r="G196" s="57"/>
      <c r="H196" s="54"/>
      <c r="I196" s="57"/>
      <c r="J196" s="54"/>
      <c r="K196" s="57"/>
      <c r="L196" s="54"/>
      <c r="M196" s="57"/>
      <c r="N196" s="54"/>
      <c r="O196" s="57"/>
      <c r="P196" s="54"/>
      <c r="Q196" s="57"/>
      <c r="R196" s="54"/>
      <c r="S196" s="54"/>
      <c r="T196" s="5"/>
      <c r="U196" s="5"/>
      <c r="V196" s="5"/>
      <c r="W196" s="5"/>
      <c r="X196" s="5"/>
    </row>
    <row r="197" spans="1:24" ht="21" customHeight="1" x14ac:dyDescent="0.2">
      <c r="A197" s="5"/>
      <c r="B197" s="5"/>
      <c r="C197" s="5"/>
      <c r="D197" s="54"/>
      <c r="E197" s="57"/>
      <c r="F197" s="54"/>
      <c r="G197" s="57"/>
      <c r="H197" s="54"/>
      <c r="I197" s="57"/>
      <c r="J197" s="54"/>
      <c r="K197" s="57"/>
      <c r="L197" s="54"/>
      <c r="M197" s="57"/>
      <c r="N197" s="54"/>
      <c r="O197" s="57"/>
      <c r="P197" s="54"/>
      <c r="Q197" s="57"/>
      <c r="R197" s="54"/>
      <c r="S197" s="54"/>
      <c r="T197" s="5"/>
      <c r="U197" s="5"/>
      <c r="V197" s="5"/>
      <c r="W197" s="5"/>
      <c r="X197" s="5"/>
    </row>
    <row r="198" spans="1:24" ht="21" customHeight="1" x14ac:dyDescent="0.2">
      <c r="A198" s="5"/>
      <c r="B198" s="5"/>
      <c r="C198" s="5"/>
      <c r="D198" s="54"/>
      <c r="E198" s="57"/>
      <c r="F198" s="54"/>
      <c r="G198" s="57"/>
      <c r="H198" s="54"/>
      <c r="I198" s="57"/>
      <c r="J198" s="54"/>
      <c r="K198" s="57"/>
      <c r="L198" s="54"/>
      <c r="M198" s="57"/>
      <c r="N198" s="54"/>
      <c r="O198" s="57"/>
      <c r="P198" s="54"/>
      <c r="Q198" s="57"/>
      <c r="R198" s="54"/>
      <c r="S198" s="54"/>
      <c r="T198" s="5"/>
      <c r="U198" s="5"/>
      <c r="V198" s="5"/>
      <c r="W198" s="5"/>
      <c r="X198" s="5"/>
    </row>
    <row r="199" spans="1:24" ht="21" customHeight="1" x14ac:dyDescent="0.2">
      <c r="A199" s="5"/>
      <c r="B199" s="5"/>
      <c r="C199" s="5"/>
      <c r="D199" s="54"/>
      <c r="E199" s="57"/>
      <c r="F199" s="54"/>
      <c r="G199" s="57"/>
      <c r="H199" s="54"/>
      <c r="I199" s="57"/>
      <c r="J199" s="54"/>
      <c r="K199" s="57"/>
      <c r="L199" s="54"/>
      <c r="M199" s="57"/>
      <c r="N199" s="54"/>
      <c r="O199" s="57"/>
      <c r="P199" s="54"/>
      <c r="Q199" s="57"/>
      <c r="R199" s="54"/>
      <c r="S199" s="54"/>
      <c r="T199" s="5"/>
      <c r="U199" s="5"/>
      <c r="V199" s="5"/>
      <c r="W199" s="5"/>
      <c r="X199" s="5"/>
    </row>
    <row r="200" spans="1:24" ht="21" customHeight="1" x14ac:dyDescent="0.2">
      <c r="A200" s="5"/>
      <c r="B200" s="5"/>
      <c r="C200" s="5"/>
      <c r="D200" s="54"/>
      <c r="E200" s="57"/>
      <c r="F200" s="54"/>
      <c r="G200" s="57"/>
      <c r="H200" s="54"/>
      <c r="I200" s="57"/>
      <c r="J200" s="54"/>
      <c r="K200" s="57"/>
      <c r="L200" s="54"/>
      <c r="M200" s="57"/>
      <c r="N200" s="54"/>
      <c r="O200" s="57"/>
      <c r="P200" s="54"/>
      <c r="Q200" s="57"/>
      <c r="R200" s="54"/>
      <c r="S200" s="54"/>
      <c r="T200" s="5"/>
      <c r="U200" s="5"/>
      <c r="V200" s="5"/>
      <c r="W200" s="5"/>
      <c r="X200" s="5"/>
    </row>
    <row r="201" spans="1:24" ht="21" customHeight="1" x14ac:dyDescent="0.2">
      <c r="A201" s="5"/>
      <c r="B201" s="5"/>
      <c r="C201" s="5"/>
      <c r="D201" s="54"/>
      <c r="E201" s="57"/>
      <c r="F201" s="54"/>
      <c r="G201" s="57"/>
      <c r="H201" s="54"/>
      <c r="I201" s="57"/>
      <c r="J201" s="54"/>
      <c r="K201" s="57"/>
      <c r="L201" s="54"/>
      <c r="M201" s="57"/>
      <c r="N201" s="54"/>
      <c r="O201" s="57"/>
      <c r="P201" s="54"/>
      <c r="Q201" s="57"/>
      <c r="R201" s="54"/>
      <c r="S201" s="54"/>
      <c r="T201" s="5"/>
      <c r="U201" s="5"/>
      <c r="V201" s="5"/>
      <c r="W201" s="5"/>
      <c r="X201" s="5"/>
    </row>
    <row r="202" spans="1:24" ht="21" customHeight="1" x14ac:dyDescent="0.2">
      <c r="A202" s="5"/>
      <c r="B202" s="5"/>
      <c r="C202" s="5"/>
      <c r="D202" s="54"/>
      <c r="E202" s="57"/>
      <c r="F202" s="54"/>
      <c r="G202" s="57"/>
      <c r="H202" s="54"/>
      <c r="I202" s="57"/>
      <c r="J202" s="54"/>
      <c r="K202" s="57"/>
      <c r="L202" s="54"/>
      <c r="M202" s="57"/>
      <c r="N202" s="54"/>
      <c r="O202" s="57"/>
      <c r="P202" s="54"/>
      <c r="Q202" s="57"/>
      <c r="R202" s="54"/>
      <c r="S202" s="54"/>
      <c r="T202" s="5"/>
      <c r="U202" s="5"/>
      <c r="V202" s="5"/>
      <c r="W202" s="5"/>
      <c r="X202" s="5"/>
    </row>
    <row r="203" spans="1:24" ht="21" customHeight="1" x14ac:dyDescent="0.2">
      <c r="A203" s="5"/>
      <c r="B203" s="5"/>
      <c r="C203" s="5"/>
      <c r="D203" s="54"/>
      <c r="E203" s="57"/>
      <c r="F203" s="54"/>
      <c r="G203" s="57"/>
      <c r="H203" s="54"/>
      <c r="I203" s="57"/>
      <c r="J203" s="54"/>
      <c r="K203" s="57"/>
      <c r="L203" s="54"/>
      <c r="M203" s="57"/>
      <c r="N203" s="54"/>
      <c r="O203" s="57"/>
      <c r="P203" s="54"/>
      <c r="Q203" s="57"/>
      <c r="R203" s="54"/>
      <c r="S203" s="54"/>
      <c r="T203" s="5"/>
      <c r="U203" s="5"/>
      <c r="V203" s="5"/>
      <c r="W203" s="5"/>
      <c r="X203" s="5"/>
    </row>
    <row r="204" spans="1:24" ht="21" customHeight="1" x14ac:dyDescent="0.2">
      <c r="A204" s="5"/>
      <c r="B204" s="5"/>
      <c r="C204" s="5"/>
      <c r="D204" s="54"/>
      <c r="E204" s="57"/>
      <c r="F204" s="54"/>
      <c r="G204" s="57"/>
      <c r="H204" s="54"/>
      <c r="I204" s="57"/>
      <c r="J204" s="54"/>
      <c r="K204" s="57"/>
      <c r="L204" s="54"/>
      <c r="M204" s="57"/>
      <c r="N204" s="54"/>
      <c r="O204" s="57"/>
      <c r="P204" s="54"/>
      <c r="Q204" s="57"/>
      <c r="R204" s="54"/>
      <c r="S204" s="54"/>
      <c r="T204" s="5"/>
      <c r="U204" s="5"/>
      <c r="V204" s="5"/>
      <c r="W204" s="5"/>
      <c r="X204" s="5"/>
    </row>
    <row r="205" spans="1:24" ht="21" customHeight="1" x14ac:dyDescent="0.2">
      <c r="A205" s="5"/>
      <c r="B205" s="5"/>
      <c r="C205" s="5"/>
      <c r="D205" s="54"/>
      <c r="E205" s="57"/>
      <c r="F205" s="54"/>
      <c r="G205" s="57"/>
      <c r="H205" s="54"/>
      <c r="I205" s="57"/>
      <c r="J205" s="54"/>
      <c r="K205" s="57"/>
      <c r="L205" s="54"/>
      <c r="M205" s="57"/>
      <c r="N205" s="54"/>
      <c r="O205" s="57"/>
      <c r="P205" s="54"/>
      <c r="Q205" s="57"/>
      <c r="R205" s="54"/>
      <c r="S205" s="54"/>
      <c r="T205" s="5"/>
      <c r="U205" s="5"/>
      <c r="V205" s="5"/>
      <c r="W205" s="5"/>
      <c r="X205" s="5"/>
    </row>
    <row r="206" spans="1:24" ht="21" customHeight="1" x14ac:dyDescent="0.2">
      <c r="A206" s="5"/>
      <c r="B206" s="5"/>
      <c r="C206" s="5"/>
      <c r="D206" s="54"/>
      <c r="E206" s="57"/>
      <c r="F206" s="54"/>
      <c r="G206" s="57"/>
      <c r="H206" s="54"/>
      <c r="I206" s="57"/>
      <c r="J206" s="54"/>
      <c r="K206" s="57"/>
      <c r="L206" s="54"/>
      <c r="M206" s="57"/>
      <c r="N206" s="54"/>
      <c r="O206" s="57"/>
      <c r="P206" s="54"/>
      <c r="Q206" s="57"/>
      <c r="R206" s="54"/>
      <c r="S206" s="54"/>
      <c r="T206" s="5"/>
      <c r="U206" s="5"/>
      <c r="V206" s="5"/>
      <c r="W206" s="5"/>
      <c r="X206" s="5"/>
    </row>
    <row r="207" spans="1:24" ht="21" customHeight="1" x14ac:dyDescent="0.2">
      <c r="A207" s="5"/>
      <c r="B207" s="5"/>
      <c r="C207" s="5"/>
      <c r="D207" s="54"/>
      <c r="E207" s="57"/>
      <c r="F207" s="54"/>
      <c r="G207" s="57"/>
      <c r="H207" s="54"/>
      <c r="I207" s="57"/>
      <c r="J207" s="54"/>
      <c r="K207" s="57"/>
      <c r="L207" s="54"/>
      <c r="M207" s="57"/>
      <c r="N207" s="54"/>
      <c r="O207" s="57"/>
      <c r="P207" s="54"/>
      <c r="Q207" s="57"/>
      <c r="R207" s="54"/>
      <c r="S207" s="54"/>
      <c r="T207" s="5"/>
      <c r="U207" s="5"/>
      <c r="V207" s="5"/>
      <c r="W207" s="5"/>
      <c r="X207" s="5"/>
    </row>
    <row r="208" spans="1:24" ht="21" customHeight="1" x14ac:dyDescent="0.2">
      <c r="A208" s="5"/>
      <c r="B208" s="5"/>
      <c r="C208" s="5"/>
      <c r="D208" s="54"/>
      <c r="E208" s="57"/>
      <c r="F208" s="54"/>
      <c r="G208" s="57"/>
      <c r="H208" s="54"/>
      <c r="I208" s="57"/>
      <c r="J208" s="54"/>
      <c r="K208" s="57"/>
      <c r="L208" s="54"/>
      <c r="M208" s="57"/>
      <c r="N208" s="54"/>
      <c r="O208" s="57"/>
      <c r="P208" s="54"/>
      <c r="Q208" s="57"/>
      <c r="R208" s="54"/>
      <c r="S208" s="54"/>
      <c r="T208" s="5"/>
      <c r="U208" s="5"/>
      <c r="V208" s="5"/>
      <c r="W208" s="5"/>
      <c r="X208" s="5"/>
    </row>
    <row r="209" spans="1:24" ht="21" customHeight="1" x14ac:dyDescent="0.2">
      <c r="A209" s="5"/>
      <c r="B209" s="5"/>
      <c r="C209" s="5"/>
      <c r="D209" s="54"/>
      <c r="E209" s="57"/>
      <c r="F209" s="54"/>
      <c r="G209" s="57"/>
      <c r="H209" s="54"/>
      <c r="I209" s="57"/>
      <c r="J209" s="54"/>
      <c r="K209" s="57"/>
      <c r="L209" s="54"/>
      <c r="M209" s="57"/>
      <c r="N209" s="54"/>
      <c r="O209" s="57"/>
      <c r="P209" s="54"/>
      <c r="Q209" s="57"/>
      <c r="R209" s="54"/>
      <c r="S209" s="54"/>
      <c r="T209" s="5"/>
      <c r="U209" s="5"/>
      <c r="V209" s="5"/>
      <c r="W209" s="5"/>
      <c r="X209" s="5"/>
    </row>
    <row r="210" spans="1:24" ht="21" customHeight="1" x14ac:dyDescent="0.2">
      <c r="A210" s="5"/>
      <c r="B210" s="5"/>
      <c r="C210" s="5"/>
      <c r="D210" s="54"/>
      <c r="E210" s="57"/>
      <c r="F210" s="54"/>
      <c r="G210" s="57"/>
      <c r="H210" s="54"/>
      <c r="I210" s="57"/>
      <c r="J210" s="54"/>
      <c r="K210" s="57"/>
      <c r="L210" s="54"/>
      <c r="M210" s="57"/>
      <c r="N210" s="54"/>
      <c r="O210" s="57"/>
      <c r="P210" s="54"/>
      <c r="Q210" s="57"/>
      <c r="R210" s="54"/>
      <c r="S210" s="54"/>
      <c r="T210" s="5"/>
      <c r="U210" s="5"/>
      <c r="V210" s="5"/>
      <c r="W210" s="5"/>
      <c r="X210" s="5"/>
    </row>
    <row r="211" spans="1:24" ht="21" customHeight="1" x14ac:dyDescent="0.2">
      <c r="A211" s="5"/>
      <c r="B211" s="5"/>
      <c r="C211" s="5"/>
      <c r="D211" s="54"/>
      <c r="E211" s="57"/>
      <c r="F211" s="54"/>
      <c r="G211" s="57"/>
      <c r="H211" s="54"/>
      <c r="I211" s="57"/>
      <c r="J211" s="54"/>
      <c r="K211" s="57"/>
      <c r="L211" s="54"/>
      <c r="M211" s="57"/>
      <c r="N211" s="54"/>
      <c r="O211" s="57"/>
      <c r="P211" s="54"/>
      <c r="Q211" s="57"/>
      <c r="R211" s="54"/>
      <c r="S211" s="54"/>
      <c r="T211" s="5"/>
      <c r="U211" s="5"/>
      <c r="V211" s="5"/>
      <c r="W211" s="5"/>
      <c r="X211" s="5"/>
    </row>
    <row r="212" spans="1:24" ht="21" customHeight="1" x14ac:dyDescent="0.2">
      <c r="A212" s="5"/>
      <c r="B212" s="5"/>
      <c r="C212" s="5"/>
      <c r="D212" s="54"/>
      <c r="E212" s="57"/>
      <c r="F212" s="54"/>
      <c r="G212" s="57"/>
      <c r="H212" s="54"/>
      <c r="I212" s="57"/>
      <c r="J212" s="54"/>
      <c r="K212" s="57"/>
      <c r="L212" s="54"/>
      <c r="M212" s="57"/>
      <c r="N212" s="54"/>
      <c r="O212" s="57"/>
      <c r="P212" s="54"/>
      <c r="Q212" s="57"/>
      <c r="R212" s="54"/>
      <c r="S212" s="54"/>
      <c r="T212" s="5"/>
      <c r="U212" s="5"/>
      <c r="V212" s="5"/>
      <c r="W212" s="5"/>
      <c r="X212" s="5"/>
    </row>
    <row r="213" spans="1:24" ht="21" customHeight="1" x14ac:dyDescent="0.2">
      <c r="A213" s="5"/>
      <c r="B213" s="5"/>
      <c r="C213" s="5"/>
      <c r="D213" s="54"/>
      <c r="E213" s="57"/>
      <c r="F213" s="54"/>
      <c r="G213" s="57"/>
      <c r="H213" s="54"/>
      <c r="I213" s="57"/>
      <c r="J213" s="54"/>
      <c r="K213" s="57"/>
      <c r="L213" s="54"/>
      <c r="M213" s="57"/>
      <c r="N213" s="54"/>
      <c r="O213" s="57"/>
      <c r="P213" s="54"/>
      <c r="Q213" s="57"/>
      <c r="R213" s="54"/>
      <c r="S213" s="54"/>
      <c r="T213" s="5"/>
      <c r="U213" s="5"/>
      <c r="V213" s="5"/>
      <c r="W213" s="5"/>
      <c r="X213" s="5"/>
    </row>
    <row r="214" spans="1:24" ht="21" customHeight="1" x14ac:dyDescent="0.2">
      <c r="A214" s="5"/>
      <c r="B214" s="5"/>
      <c r="C214" s="5"/>
      <c r="D214" s="54"/>
      <c r="E214" s="57"/>
      <c r="F214" s="54"/>
      <c r="G214" s="57"/>
      <c r="H214" s="54"/>
      <c r="I214" s="57"/>
      <c r="J214" s="54"/>
      <c r="K214" s="57"/>
      <c r="L214" s="54"/>
      <c r="M214" s="57"/>
      <c r="N214" s="54"/>
      <c r="O214" s="57"/>
      <c r="P214" s="54"/>
      <c r="Q214" s="57"/>
      <c r="R214" s="54"/>
      <c r="S214" s="54"/>
      <c r="T214" s="5"/>
      <c r="U214" s="5"/>
      <c r="V214" s="5"/>
      <c r="W214" s="5"/>
      <c r="X214" s="5"/>
    </row>
    <row r="215" spans="1:24" ht="21" customHeight="1" x14ac:dyDescent="0.2">
      <c r="A215" s="5"/>
      <c r="B215" s="5"/>
      <c r="C215" s="5"/>
      <c r="D215" s="54"/>
      <c r="E215" s="57"/>
      <c r="F215" s="54"/>
      <c r="G215" s="57"/>
      <c r="H215" s="54"/>
      <c r="I215" s="57"/>
      <c r="J215" s="54"/>
      <c r="K215" s="57"/>
      <c r="L215" s="54"/>
      <c r="M215" s="57"/>
      <c r="N215" s="54"/>
      <c r="O215" s="57"/>
      <c r="P215" s="54"/>
      <c r="Q215" s="57"/>
      <c r="R215" s="54"/>
      <c r="S215" s="54"/>
      <c r="T215" s="5"/>
      <c r="U215" s="5"/>
      <c r="V215" s="5"/>
      <c r="W215" s="5"/>
      <c r="X215" s="5"/>
    </row>
    <row r="216" spans="1:24" ht="21" customHeight="1" x14ac:dyDescent="0.2">
      <c r="A216" s="5"/>
      <c r="B216" s="5"/>
      <c r="C216" s="5"/>
      <c r="D216" s="54"/>
      <c r="E216" s="57"/>
      <c r="F216" s="54"/>
      <c r="G216" s="57"/>
      <c r="H216" s="54"/>
      <c r="I216" s="57"/>
      <c r="J216" s="54"/>
      <c r="K216" s="57"/>
      <c r="L216" s="54"/>
      <c r="M216" s="57"/>
      <c r="N216" s="54"/>
      <c r="O216" s="57"/>
      <c r="P216" s="54"/>
      <c r="Q216" s="57"/>
      <c r="R216" s="54"/>
      <c r="S216" s="54"/>
      <c r="T216" s="5"/>
      <c r="U216" s="5"/>
      <c r="V216" s="5"/>
      <c r="W216" s="5"/>
      <c r="X216" s="5"/>
    </row>
    <row r="217" spans="1:24" ht="21" customHeight="1" x14ac:dyDescent="0.2">
      <c r="A217" s="5"/>
      <c r="B217" s="5"/>
      <c r="C217" s="5"/>
      <c r="D217" s="54"/>
      <c r="E217" s="57"/>
      <c r="F217" s="54"/>
      <c r="G217" s="57"/>
      <c r="H217" s="54"/>
      <c r="I217" s="57"/>
      <c r="J217" s="54"/>
      <c r="K217" s="57"/>
      <c r="L217" s="54"/>
      <c r="M217" s="57"/>
      <c r="N217" s="54"/>
      <c r="O217" s="57"/>
      <c r="P217" s="54"/>
      <c r="Q217" s="57"/>
      <c r="R217" s="54"/>
      <c r="S217" s="54"/>
      <c r="T217" s="5"/>
      <c r="U217" s="5"/>
      <c r="V217" s="5"/>
      <c r="W217" s="5"/>
      <c r="X217" s="5"/>
    </row>
    <row r="218" spans="1:24" ht="21" customHeight="1" x14ac:dyDescent="0.2">
      <c r="A218" s="5"/>
      <c r="B218" s="5"/>
      <c r="C218" s="5"/>
      <c r="D218" s="54"/>
      <c r="E218" s="57"/>
      <c r="F218" s="54"/>
      <c r="G218" s="57"/>
      <c r="H218" s="54"/>
      <c r="I218" s="57"/>
      <c r="J218" s="54"/>
      <c r="K218" s="57"/>
      <c r="L218" s="54"/>
      <c r="M218" s="57"/>
      <c r="N218" s="54"/>
      <c r="O218" s="57"/>
      <c r="P218" s="54"/>
      <c r="Q218" s="57"/>
      <c r="R218" s="54"/>
      <c r="S218" s="54"/>
      <c r="T218" s="5"/>
      <c r="U218" s="5"/>
      <c r="V218" s="5"/>
      <c r="W218" s="5"/>
      <c r="X218" s="5"/>
    </row>
    <row r="219" spans="1:24" ht="21" customHeight="1" x14ac:dyDescent="0.2">
      <c r="A219" s="5"/>
      <c r="B219" s="5"/>
      <c r="C219" s="5"/>
      <c r="D219" s="54"/>
      <c r="E219" s="57"/>
      <c r="F219" s="54"/>
      <c r="G219" s="57"/>
      <c r="H219" s="54"/>
      <c r="I219" s="57"/>
      <c r="J219" s="54"/>
      <c r="K219" s="57"/>
      <c r="L219" s="54"/>
      <c r="M219" s="57"/>
      <c r="N219" s="54"/>
      <c r="O219" s="57"/>
      <c r="P219" s="54"/>
      <c r="Q219" s="57"/>
      <c r="R219" s="54"/>
      <c r="S219" s="54"/>
      <c r="T219" s="5"/>
      <c r="U219" s="5"/>
      <c r="V219" s="5"/>
      <c r="W219" s="5"/>
      <c r="X219" s="5"/>
    </row>
    <row r="220" spans="1:24" ht="21" customHeight="1" x14ac:dyDescent="0.2">
      <c r="A220" s="5"/>
      <c r="B220" s="5"/>
      <c r="C220" s="5"/>
      <c r="D220" s="54"/>
      <c r="E220" s="57"/>
      <c r="F220" s="54"/>
      <c r="G220" s="57"/>
      <c r="H220" s="54"/>
      <c r="I220" s="57"/>
      <c r="J220" s="54"/>
      <c r="K220" s="57"/>
      <c r="L220" s="54"/>
      <c r="M220" s="57"/>
      <c r="N220" s="54"/>
      <c r="O220" s="57"/>
      <c r="P220" s="54"/>
      <c r="Q220" s="57"/>
      <c r="R220" s="54"/>
      <c r="S220" s="54"/>
      <c r="T220" s="5"/>
      <c r="U220" s="5"/>
      <c r="V220" s="5"/>
      <c r="W220" s="5"/>
      <c r="X220" s="5"/>
    </row>
    <row r="221" spans="1:24" ht="21" customHeight="1" x14ac:dyDescent="0.2">
      <c r="A221" s="5"/>
      <c r="B221" s="5"/>
      <c r="C221" s="5"/>
      <c r="D221" s="54"/>
      <c r="E221" s="57"/>
      <c r="F221" s="54"/>
      <c r="G221" s="57"/>
      <c r="H221" s="54"/>
      <c r="I221" s="57"/>
      <c r="J221" s="54"/>
      <c r="K221" s="57"/>
      <c r="L221" s="54"/>
      <c r="M221" s="57"/>
      <c r="N221" s="54"/>
      <c r="O221" s="57"/>
      <c r="P221" s="54"/>
      <c r="Q221" s="57"/>
      <c r="R221" s="54"/>
      <c r="S221" s="54"/>
      <c r="T221" s="5"/>
      <c r="U221" s="5"/>
      <c r="V221" s="5"/>
      <c r="W221" s="5"/>
      <c r="X221" s="5"/>
    </row>
    <row r="222" spans="1:24" ht="21" customHeight="1" x14ac:dyDescent="0.2">
      <c r="A222" s="5"/>
      <c r="B222" s="5"/>
      <c r="C222" s="5"/>
      <c r="D222" s="54"/>
      <c r="E222" s="57"/>
      <c r="F222" s="54"/>
      <c r="G222" s="57"/>
      <c r="H222" s="54"/>
      <c r="I222" s="57"/>
      <c r="J222" s="54"/>
      <c r="K222" s="57"/>
      <c r="L222" s="54"/>
      <c r="M222" s="57"/>
      <c r="N222" s="54"/>
      <c r="O222" s="57"/>
      <c r="P222" s="54"/>
      <c r="Q222" s="57"/>
      <c r="R222" s="54"/>
      <c r="S222" s="54"/>
      <c r="T222" s="5"/>
      <c r="U222" s="5"/>
      <c r="V222" s="5"/>
      <c r="W222" s="5"/>
      <c r="X222" s="5"/>
    </row>
    <row r="223" spans="1:24" ht="21" customHeight="1" x14ac:dyDescent="0.2">
      <c r="A223" s="5"/>
      <c r="B223" s="5"/>
      <c r="C223" s="5"/>
      <c r="D223" s="54"/>
      <c r="E223" s="57"/>
      <c r="F223" s="54"/>
      <c r="G223" s="57"/>
      <c r="H223" s="54"/>
      <c r="I223" s="57"/>
      <c r="J223" s="54"/>
      <c r="K223" s="57"/>
      <c r="L223" s="54"/>
      <c r="M223" s="57"/>
      <c r="N223" s="54"/>
      <c r="O223" s="57"/>
      <c r="P223" s="54"/>
      <c r="Q223" s="57"/>
      <c r="R223" s="54"/>
      <c r="S223" s="54"/>
      <c r="T223" s="5"/>
      <c r="U223" s="5"/>
      <c r="V223" s="5"/>
      <c r="W223" s="5"/>
      <c r="X223" s="5"/>
    </row>
    <row r="224" spans="1:24" ht="21" customHeight="1" x14ac:dyDescent="0.2">
      <c r="A224" s="5"/>
      <c r="B224" s="5"/>
      <c r="C224" s="5"/>
      <c r="D224" s="54"/>
      <c r="E224" s="57"/>
      <c r="F224" s="54"/>
      <c r="G224" s="57"/>
      <c r="H224" s="54"/>
      <c r="I224" s="57"/>
      <c r="J224" s="54"/>
      <c r="K224" s="57"/>
      <c r="L224" s="54"/>
      <c r="M224" s="57"/>
      <c r="N224" s="54"/>
      <c r="O224" s="57"/>
      <c r="P224" s="54"/>
      <c r="Q224" s="57"/>
      <c r="R224" s="54"/>
      <c r="S224" s="54"/>
      <c r="T224" s="5"/>
      <c r="U224" s="5"/>
      <c r="V224" s="5"/>
      <c r="W224" s="5"/>
      <c r="X224" s="5"/>
    </row>
    <row r="225" spans="1:24" ht="21" customHeight="1" x14ac:dyDescent="0.2">
      <c r="A225" s="5"/>
      <c r="B225" s="5"/>
      <c r="C225" s="5"/>
      <c r="D225" s="54"/>
      <c r="E225" s="57"/>
      <c r="F225" s="54"/>
      <c r="G225" s="57"/>
      <c r="H225" s="54"/>
      <c r="I225" s="57"/>
      <c r="J225" s="54"/>
      <c r="K225" s="57"/>
      <c r="L225" s="54"/>
      <c r="M225" s="57"/>
      <c r="N225" s="54"/>
      <c r="O225" s="57"/>
      <c r="P225" s="54"/>
      <c r="Q225" s="57"/>
      <c r="R225" s="54"/>
      <c r="S225" s="54"/>
      <c r="T225" s="5"/>
      <c r="U225" s="5"/>
      <c r="V225" s="5"/>
      <c r="W225" s="5"/>
      <c r="X225" s="5"/>
    </row>
    <row r="226" spans="1:24" ht="21" customHeight="1" x14ac:dyDescent="0.2">
      <c r="A226" s="5"/>
      <c r="B226" s="5"/>
      <c r="C226" s="5"/>
      <c r="D226" s="54"/>
      <c r="E226" s="57"/>
      <c r="F226" s="54"/>
      <c r="G226" s="57"/>
      <c r="H226" s="54"/>
      <c r="I226" s="57"/>
      <c r="J226" s="54"/>
      <c r="K226" s="57"/>
      <c r="L226" s="54"/>
      <c r="M226" s="57"/>
      <c r="N226" s="54"/>
      <c r="O226" s="57"/>
      <c r="P226" s="54"/>
      <c r="Q226" s="57"/>
      <c r="R226" s="54"/>
      <c r="S226" s="54"/>
      <c r="T226" s="5"/>
      <c r="U226" s="5"/>
      <c r="V226" s="5"/>
      <c r="W226" s="5"/>
      <c r="X226" s="5"/>
    </row>
    <row r="227" spans="1:24" ht="21" customHeight="1" x14ac:dyDescent="0.2">
      <c r="A227" s="5"/>
      <c r="B227" s="5"/>
      <c r="C227" s="5"/>
      <c r="D227" s="54"/>
      <c r="E227" s="57"/>
      <c r="F227" s="54"/>
      <c r="G227" s="57"/>
      <c r="H227" s="54"/>
      <c r="I227" s="57"/>
      <c r="J227" s="54"/>
      <c r="K227" s="57"/>
      <c r="L227" s="54"/>
      <c r="M227" s="57"/>
      <c r="N227" s="54"/>
      <c r="O227" s="57"/>
      <c r="P227" s="54"/>
      <c r="Q227" s="57"/>
      <c r="R227" s="54"/>
      <c r="S227" s="54"/>
      <c r="T227" s="5"/>
      <c r="U227" s="5"/>
      <c r="V227" s="5"/>
      <c r="W227" s="5"/>
      <c r="X227" s="5"/>
    </row>
    <row r="228" spans="1:24" ht="21" customHeight="1" x14ac:dyDescent="0.2">
      <c r="A228" s="5"/>
      <c r="B228" s="5"/>
      <c r="C228" s="5"/>
      <c r="D228" s="54"/>
      <c r="E228" s="57"/>
      <c r="F228" s="54"/>
      <c r="G228" s="57"/>
      <c r="H228" s="54"/>
      <c r="I228" s="57"/>
      <c r="J228" s="54"/>
      <c r="K228" s="57"/>
      <c r="L228" s="54"/>
      <c r="M228" s="57"/>
      <c r="N228" s="54"/>
      <c r="O228" s="57"/>
      <c r="P228" s="54"/>
      <c r="Q228" s="57"/>
      <c r="R228" s="54"/>
      <c r="S228" s="54"/>
      <c r="T228" s="5"/>
      <c r="U228" s="5"/>
      <c r="V228" s="5"/>
      <c r="W228" s="5"/>
      <c r="X228" s="5"/>
    </row>
    <row r="229" spans="1:24" ht="21" customHeight="1" x14ac:dyDescent="0.2">
      <c r="A229" s="5"/>
      <c r="B229" s="5"/>
      <c r="C229" s="5"/>
      <c r="D229" s="54"/>
      <c r="E229" s="57"/>
      <c r="F229" s="54"/>
      <c r="G229" s="57"/>
      <c r="H229" s="54"/>
      <c r="I229" s="57"/>
      <c r="J229" s="54"/>
      <c r="K229" s="57"/>
      <c r="L229" s="54"/>
      <c r="M229" s="57"/>
      <c r="N229" s="54"/>
      <c r="O229" s="57"/>
      <c r="P229" s="54"/>
      <c r="Q229" s="57"/>
      <c r="R229" s="54"/>
      <c r="S229" s="54"/>
      <c r="T229" s="5"/>
      <c r="U229" s="5"/>
      <c r="V229" s="5"/>
      <c r="W229" s="5"/>
      <c r="X229" s="5"/>
    </row>
    <row r="230" spans="1:24" ht="21" customHeight="1" x14ac:dyDescent="0.2">
      <c r="A230" s="5"/>
      <c r="B230" s="5"/>
      <c r="C230" s="5"/>
      <c r="D230" s="54"/>
      <c r="E230" s="57"/>
      <c r="F230" s="54"/>
      <c r="G230" s="57"/>
      <c r="H230" s="54"/>
      <c r="I230" s="57"/>
      <c r="J230" s="54"/>
      <c r="K230" s="57"/>
      <c r="L230" s="54"/>
      <c r="M230" s="57"/>
      <c r="N230" s="54"/>
      <c r="O230" s="57"/>
      <c r="P230" s="54"/>
      <c r="Q230" s="57"/>
      <c r="R230" s="54"/>
      <c r="S230" s="54"/>
      <c r="T230" s="5"/>
      <c r="U230" s="5"/>
      <c r="V230" s="5"/>
      <c r="W230" s="5"/>
      <c r="X230" s="5"/>
    </row>
    <row r="231" spans="1:24" ht="21" customHeight="1" x14ac:dyDescent="0.2">
      <c r="A231" s="5"/>
      <c r="B231" s="5"/>
      <c r="C231" s="5"/>
      <c r="D231" s="54"/>
      <c r="E231" s="57"/>
      <c r="F231" s="54"/>
      <c r="G231" s="57"/>
      <c r="H231" s="54"/>
      <c r="I231" s="57"/>
      <c r="J231" s="54"/>
      <c r="K231" s="57"/>
      <c r="L231" s="54"/>
      <c r="M231" s="57"/>
      <c r="N231" s="54"/>
      <c r="O231" s="57"/>
      <c r="P231" s="54"/>
      <c r="Q231" s="57"/>
      <c r="R231" s="54"/>
      <c r="S231" s="54"/>
      <c r="T231" s="5"/>
      <c r="U231" s="5"/>
      <c r="V231" s="5"/>
      <c r="W231" s="5"/>
      <c r="X231" s="5"/>
    </row>
    <row r="232" spans="1:24" ht="21" customHeight="1" x14ac:dyDescent="0.2">
      <c r="A232" s="5"/>
      <c r="B232" s="5"/>
      <c r="C232" s="5"/>
      <c r="D232" s="54"/>
      <c r="E232" s="57"/>
      <c r="F232" s="54"/>
      <c r="G232" s="57"/>
      <c r="H232" s="54"/>
      <c r="I232" s="57"/>
      <c r="J232" s="54"/>
      <c r="K232" s="57"/>
      <c r="L232" s="54"/>
      <c r="M232" s="57"/>
      <c r="N232" s="54"/>
      <c r="O232" s="57"/>
      <c r="P232" s="54"/>
      <c r="Q232" s="57"/>
      <c r="R232" s="54"/>
      <c r="S232" s="54"/>
      <c r="T232" s="5"/>
      <c r="U232" s="5"/>
      <c r="V232" s="5"/>
      <c r="W232" s="5"/>
      <c r="X232" s="5"/>
    </row>
    <row r="233" spans="1:24" ht="21" customHeight="1" x14ac:dyDescent="0.2">
      <c r="A233" s="5"/>
      <c r="B233" s="5"/>
      <c r="C233" s="5"/>
      <c r="D233" s="54"/>
      <c r="E233" s="57"/>
      <c r="F233" s="54"/>
      <c r="G233" s="57"/>
      <c r="H233" s="54"/>
      <c r="I233" s="57"/>
      <c r="J233" s="54"/>
      <c r="K233" s="57"/>
      <c r="L233" s="54"/>
      <c r="M233" s="57"/>
      <c r="N233" s="54"/>
      <c r="O233" s="57"/>
      <c r="P233" s="54"/>
      <c r="Q233" s="57"/>
      <c r="R233" s="54"/>
      <c r="S233" s="54"/>
      <c r="T233" s="5"/>
      <c r="U233" s="5"/>
      <c r="V233" s="5"/>
      <c r="W233" s="5"/>
      <c r="X233" s="5"/>
    </row>
    <row r="234" spans="1:24" ht="21" customHeight="1" x14ac:dyDescent="0.2">
      <c r="A234" s="5"/>
      <c r="B234" s="5"/>
      <c r="C234" s="5"/>
      <c r="D234" s="54"/>
      <c r="E234" s="57"/>
      <c r="F234" s="54"/>
      <c r="G234" s="57"/>
      <c r="H234" s="54"/>
      <c r="I234" s="57"/>
      <c r="J234" s="54"/>
      <c r="K234" s="57"/>
      <c r="L234" s="54"/>
      <c r="M234" s="57"/>
      <c r="N234" s="54"/>
      <c r="O234" s="57"/>
      <c r="P234" s="54"/>
      <c r="Q234" s="57"/>
      <c r="R234" s="54"/>
      <c r="S234" s="54"/>
      <c r="T234" s="5"/>
      <c r="U234" s="5"/>
      <c r="V234" s="5"/>
      <c r="W234" s="5"/>
      <c r="X234" s="5"/>
    </row>
    <row r="235" spans="1:24" ht="21" customHeight="1" x14ac:dyDescent="0.2">
      <c r="A235" s="5"/>
      <c r="B235" s="5"/>
      <c r="C235" s="5"/>
      <c r="D235" s="54"/>
      <c r="E235" s="57"/>
      <c r="F235" s="54"/>
      <c r="G235" s="57"/>
      <c r="H235" s="54"/>
      <c r="I235" s="57"/>
      <c r="J235" s="54"/>
      <c r="K235" s="57"/>
      <c r="L235" s="54"/>
      <c r="M235" s="57"/>
      <c r="N235" s="54"/>
      <c r="O235" s="57"/>
      <c r="P235" s="54"/>
      <c r="Q235" s="57"/>
      <c r="R235" s="54"/>
      <c r="S235" s="54"/>
      <c r="T235" s="5"/>
      <c r="U235" s="5"/>
      <c r="V235" s="5"/>
      <c r="W235" s="5"/>
      <c r="X235" s="5"/>
    </row>
    <row r="236" spans="1:24" ht="21" customHeight="1" x14ac:dyDescent="0.2">
      <c r="A236" s="5"/>
      <c r="B236" s="5"/>
      <c r="C236" s="5"/>
      <c r="D236" s="54"/>
      <c r="E236" s="57"/>
      <c r="F236" s="54"/>
      <c r="G236" s="57"/>
      <c r="H236" s="54"/>
      <c r="I236" s="57"/>
      <c r="J236" s="54"/>
      <c r="K236" s="57"/>
      <c r="L236" s="54"/>
      <c r="M236" s="57"/>
      <c r="N236" s="54"/>
      <c r="O236" s="57"/>
      <c r="P236" s="54"/>
      <c r="Q236" s="57"/>
      <c r="R236" s="54"/>
      <c r="S236" s="54"/>
      <c r="T236" s="5"/>
      <c r="U236" s="5"/>
      <c r="V236" s="5"/>
      <c r="W236" s="5"/>
      <c r="X236" s="5"/>
    </row>
    <row r="237" spans="1:24" ht="21" customHeight="1" x14ac:dyDescent="0.2">
      <c r="A237" s="5"/>
      <c r="B237" s="5"/>
      <c r="C237" s="5"/>
      <c r="D237" s="54"/>
      <c r="E237" s="57"/>
      <c r="F237" s="54"/>
      <c r="G237" s="57"/>
      <c r="H237" s="54"/>
      <c r="I237" s="57"/>
      <c r="J237" s="54"/>
      <c r="K237" s="57"/>
      <c r="L237" s="54"/>
      <c r="M237" s="57"/>
      <c r="N237" s="54"/>
      <c r="O237" s="57"/>
      <c r="P237" s="54"/>
      <c r="Q237" s="57"/>
      <c r="R237" s="54"/>
      <c r="S237" s="54"/>
      <c r="T237" s="5"/>
      <c r="U237" s="5"/>
      <c r="V237" s="5"/>
      <c r="W237" s="5"/>
      <c r="X237" s="5"/>
    </row>
    <row r="238" spans="1:24" ht="21" customHeight="1" x14ac:dyDescent="0.2">
      <c r="A238" s="5"/>
      <c r="B238" s="5"/>
      <c r="C238" s="5"/>
      <c r="D238" s="54"/>
      <c r="E238" s="57"/>
      <c r="F238" s="54"/>
      <c r="G238" s="57"/>
      <c r="H238" s="54"/>
      <c r="I238" s="57"/>
      <c r="J238" s="54"/>
      <c r="K238" s="57"/>
      <c r="L238" s="54"/>
      <c r="M238" s="57"/>
      <c r="N238" s="54"/>
      <c r="O238" s="57"/>
      <c r="P238" s="54"/>
      <c r="Q238" s="57"/>
      <c r="R238" s="54"/>
      <c r="S238" s="54"/>
      <c r="T238" s="5"/>
      <c r="U238" s="5"/>
      <c r="V238" s="5"/>
      <c r="W238" s="5"/>
      <c r="X238" s="5"/>
    </row>
    <row r="239" spans="1:24" ht="21" customHeight="1" x14ac:dyDescent="0.2">
      <c r="A239" s="5"/>
      <c r="B239" s="5"/>
      <c r="C239" s="5"/>
      <c r="D239" s="54"/>
      <c r="E239" s="57"/>
      <c r="F239" s="54"/>
      <c r="G239" s="57"/>
      <c r="H239" s="54"/>
      <c r="I239" s="57"/>
      <c r="J239" s="54"/>
      <c r="K239" s="57"/>
      <c r="L239" s="54"/>
      <c r="M239" s="57"/>
      <c r="N239" s="54"/>
      <c r="O239" s="57"/>
      <c r="P239" s="54"/>
      <c r="Q239" s="57"/>
      <c r="R239" s="54"/>
      <c r="S239" s="54"/>
      <c r="T239" s="5"/>
      <c r="U239" s="5"/>
      <c r="V239" s="5"/>
      <c r="W239" s="5"/>
      <c r="X239" s="5"/>
    </row>
    <row r="240" spans="1:24" ht="21" customHeight="1" x14ac:dyDescent="0.2">
      <c r="A240" s="5"/>
      <c r="B240" s="5"/>
      <c r="C240" s="5"/>
      <c r="D240" s="54"/>
      <c r="E240" s="57"/>
      <c r="F240" s="54"/>
      <c r="G240" s="57"/>
      <c r="H240" s="54"/>
      <c r="I240" s="57"/>
      <c r="J240" s="54"/>
      <c r="K240" s="57"/>
      <c r="L240" s="54"/>
      <c r="M240" s="57"/>
      <c r="N240" s="54"/>
      <c r="O240" s="57"/>
      <c r="P240" s="54"/>
      <c r="Q240" s="57"/>
      <c r="R240" s="54"/>
      <c r="S240" s="54"/>
      <c r="T240" s="5"/>
      <c r="U240" s="5"/>
      <c r="V240" s="5"/>
      <c r="W240" s="5"/>
      <c r="X240" s="5"/>
    </row>
    <row r="241" spans="1:24" ht="21" customHeight="1" x14ac:dyDescent="0.2">
      <c r="A241" s="5"/>
      <c r="B241" s="5"/>
      <c r="C241" s="5"/>
      <c r="D241" s="54"/>
      <c r="E241" s="57"/>
      <c r="F241" s="54"/>
      <c r="G241" s="57"/>
      <c r="H241" s="54"/>
      <c r="I241" s="57"/>
      <c r="J241" s="54"/>
      <c r="K241" s="57"/>
      <c r="L241" s="54"/>
      <c r="M241" s="57"/>
      <c r="N241" s="54"/>
      <c r="O241" s="57"/>
      <c r="P241" s="54"/>
      <c r="Q241" s="57"/>
      <c r="R241" s="54"/>
      <c r="S241" s="54"/>
      <c r="T241" s="5"/>
      <c r="U241" s="5"/>
      <c r="V241" s="5"/>
      <c r="W241" s="5"/>
      <c r="X241" s="5"/>
    </row>
    <row r="242" spans="1:24" ht="21" customHeight="1" x14ac:dyDescent="0.2">
      <c r="A242" s="5"/>
      <c r="B242" s="5"/>
      <c r="C242" s="5"/>
      <c r="D242" s="54"/>
      <c r="E242" s="57"/>
      <c r="F242" s="54"/>
      <c r="G242" s="57"/>
      <c r="H242" s="54"/>
      <c r="I242" s="57"/>
      <c r="J242" s="54"/>
      <c r="K242" s="57"/>
      <c r="L242" s="54"/>
      <c r="M242" s="57"/>
      <c r="N242" s="54"/>
      <c r="O242" s="57"/>
      <c r="P242" s="54"/>
      <c r="Q242" s="57"/>
      <c r="R242" s="54"/>
      <c r="S242" s="54"/>
      <c r="T242" s="5"/>
      <c r="U242" s="5"/>
      <c r="V242" s="5"/>
      <c r="W242" s="5"/>
      <c r="X242" s="5"/>
    </row>
    <row r="243" spans="1:24" ht="21" customHeight="1" x14ac:dyDescent="0.2">
      <c r="A243" s="5"/>
      <c r="B243" s="5"/>
      <c r="C243" s="5"/>
      <c r="D243" s="54"/>
      <c r="E243" s="57"/>
      <c r="F243" s="54"/>
      <c r="G243" s="57"/>
      <c r="H243" s="54"/>
      <c r="I243" s="57"/>
      <c r="J243" s="54"/>
      <c r="K243" s="57"/>
      <c r="L243" s="54"/>
      <c r="M243" s="57"/>
      <c r="N243" s="54"/>
      <c r="O243" s="57"/>
      <c r="P243" s="54"/>
      <c r="Q243" s="57"/>
      <c r="R243" s="54"/>
      <c r="S243" s="54"/>
      <c r="T243" s="5"/>
      <c r="U243" s="5"/>
      <c r="V243" s="5"/>
      <c r="W243" s="5"/>
      <c r="X243" s="5"/>
    </row>
    <row r="244" spans="1:24" ht="21" customHeight="1" x14ac:dyDescent="0.2">
      <c r="A244" s="5"/>
      <c r="B244" s="5"/>
      <c r="C244" s="5"/>
      <c r="D244" s="54"/>
      <c r="E244" s="57"/>
      <c r="F244" s="54"/>
      <c r="G244" s="57"/>
      <c r="H244" s="54"/>
      <c r="I244" s="57"/>
      <c r="J244" s="54"/>
      <c r="K244" s="57"/>
      <c r="L244" s="54"/>
      <c r="M244" s="57"/>
      <c r="N244" s="54"/>
      <c r="O244" s="57"/>
      <c r="P244" s="54"/>
      <c r="Q244" s="57"/>
      <c r="R244" s="54"/>
      <c r="S244" s="54"/>
      <c r="T244" s="5"/>
      <c r="U244" s="5"/>
      <c r="V244" s="5"/>
      <c r="W244" s="5"/>
      <c r="X244" s="5"/>
    </row>
    <row r="245" spans="1:24" ht="21" customHeight="1" x14ac:dyDescent="0.2">
      <c r="A245" s="5"/>
      <c r="B245" s="5"/>
      <c r="C245" s="5"/>
      <c r="D245" s="54"/>
      <c r="E245" s="57"/>
      <c r="F245" s="54"/>
      <c r="G245" s="57"/>
      <c r="H245" s="54"/>
      <c r="I245" s="57"/>
      <c r="J245" s="54"/>
      <c r="K245" s="57"/>
      <c r="L245" s="54"/>
      <c r="M245" s="57"/>
      <c r="N245" s="54"/>
      <c r="O245" s="57"/>
      <c r="P245" s="54"/>
      <c r="Q245" s="57"/>
      <c r="R245" s="54"/>
      <c r="S245" s="54"/>
      <c r="T245" s="5"/>
      <c r="U245" s="5"/>
      <c r="V245" s="5"/>
      <c r="W245" s="5"/>
      <c r="X245" s="5"/>
    </row>
    <row r="246" spans="1:24" ht="21" customHeight="1" x14ac:dyDescent="0.2">
      <c r="A246" s="5"/>
      <c r="B246" s="5"/>
      <c r="C246" s="5"/>
      <c r="D246" s="54"/>
      <c r="E246" s="57"/>
      <c r="F246" s="54"/>
      <c r="G246" s="57"/>
      <c r="H246" s="54"/>
      <c r="I246" s="57"/>
      <c r="J246" s="54"/>
      <c r="K246" s="57"/>
      <c r="L246" s="54"/>
      <c r="M246" s="57"/>
      <c r="N246" s="54"/>
      <c r="O246" s="57"/>
      <c r="P246" s="54"/>
      <c r="Q246" s="57"/>
      <c r="R246" s="54"/>
      <c r="S246" s="54"/>
      <c r="T246" s="5"/>
      <c r="U246" s="5"/>
      <c r="V246" s="5"/>
      <c r="W246" s="5"/>
      <c r="X246" s="5"/>
    </row>
    <row r="247" spans="1:24" ht="21" customHeight="1" x14ac:dyDescent="0.2">
      <c r="A247" s="5"/>
      <c r="B247" s="5"/>
      <c r="C247" s="5"/>
      <c r="D247" s="54"/>
      <c r="E247" s="57"/>
      <c r="F247" s="54"/>
      <c r="G247" s="57"/>
      <c r="H247" s="54"/>
      <c r="I247" s="57"/>
      <c r="J247" s="54"/>
      <c r="K247" s="57"/>
      <c r="L247" s="54"/>
      <c r="M247" s="57"/>
      <c r="N247" s="54"/>
      <c r="O247" s="57"/>
      <c r="P247" s="54"/>
      <c r="Q247" s="57"/>
      <c r="R247" s="54"/>
      <c r="S247" s="54"/>
      <c r="T247" s="5"/>
      <c r="U247" s="5"/>
      <c r="V247" s="5"/>
      <c r="W247" s="5"/>
      <c r="X247" s="5"/>
    </row>
    <row r="248" spans="1:24" ht="21" customHeight="1" x14ac:dyDescent="0.2">
      <c r="A248" s="5"/>
      <c r="B248" s="5"/>
      <c r="C248" s="5"/>
      <c r="D248" s="54"/>
      <c r="E248" s="57"/>
      <c r="F248" s="54"/>
      <c r="G248" s="57"/>
      <c r="H248" s="54"/>
      <c r="I248" s="57"/>
      <c r="J248" s="54"/>
      <c r="K248" s="57"/>
      <c r="L248" s="54"/>
      <c r="M248" s="57"/>
      <c r="N248" s="54"/>
      <c r="O248" s="57"/>
      <c r="P248" s="54"/>
      <c r="Q248" s="57"/>
      <c r="R248" s="54"/>
      <c r="S248" s="54"/>
      <c r="T248" s="5"/>
      <c r="U248" s="5"/>
      <c r="V248" s="5"/>
      <c r="W248" s="5"/>
      <c r="X248" s="5"/>
    </row>
    <row r="249" spans="1:24" ht="21" customHeight="1" x14ac:dyDescent="0.2">
      <c r="A249" s="5"/>
      <c r="B249" s="5"/>
      <c r="C249" s="5"/>
      <c r="D249" s="54"/>
      <c r="E249" s="57"/>
      <c r="F249" s="54"/>
      <c r="G249" s="57"/>
      <c r="H249" s="54"/>
      <c r="I249" s="57"/>
      <c r="J249" s="54"/>
      <c r="K249" s="57"/>
      <c r="L249" s="54"/>
      <c r="M249" s="57"/>
      <c r="N249" s="54"/>
      <c r="O249" s="57"/>
      <c r="P249" s="54"/>
      <c r="Q249" s="57"/>
      <c r="R249" s="54"/>
      <c r="S249" s="54"/>
      <c r="T249" s="5"/>
      <c r="U249" s="5"/>
      <c r="V249" s="5"/>
      <c r="W249" s="5"/>
      <c r="X249" s="5"/>
    </row>
    <row r="250" spans="1:24" ht="21" customHeight="1" x14ac:dyDescent="0.2">
      <c r="A250" s="5"/>
      <c r="B250" s="5"/>
      <c r="C250" s="5"/>
      <c r="D250" s="54"/>
      <c r="E250" s="57"/>
      <c r="F250" s="54"/>
      <c r="G250" s="57"/>
      <c r="H250" s="54"/>
      <c r="I250" s="57"/>
      <c r="J250" s="54"/>
      <c r="K250" s="57"/>
      <c r="L250" s="54"/>
      <c r="M250" s="57"/>
      <c r="N250" s="54"/>
      <c r="O250" s="57"/>
      <c r="P250" s="54"/>
      <c r="Q250" s="57"/>
      <c r="R250" s="54"/>
      <c r="S250" s="54"/>
      <c r="T250" s="5"/>
      <c r="U250" s="5"/>
      <c r="V250" s="5"/>
      <c r="W250" s="5"/>
      <c r="X250" s="5"/>
    </row>
    <row r="251" spans="1:24" ht="21" customHeight="1" x14ac:dyDescent="0.2">
      <c r="A251" s="5"/>
      <c r="B251" s="5"/>
      <c r="C251" s="5"/>
      <c r="D251" s="54"/>
      <c r="E251" s="57"/>
      <c r="F251" s="54"/>
      <c r="G251" s="57"/>
      <c r="H251" s="54"/>
      <c r="I251" s="57"/>
      <c r="J251" s="54"/>
      <c r="K251" s="57"/>
      <c r="L251" s="54"/>
      <c r="M251" s="57"/>
      <c r="N251" s="54"/>
      <c r="O251" s="57"/>
      <c r="P251" s="54"/>
      <c r="Q251" s="57"/>
      <c r="R251" s="54"/>
      <c r="S251" s="54"/>
      <c r="T251" s="5"/>
      <c r="U251" s="5"/>
      <c r="V251" s="5"/>
      <c r="W251" s="5"/>
      <c r="X251" s="5"/>
    </row>
    <row r="252" spans="1:24" ht="21" customHeight="1" x14ac:dyDescent="0.2">
      <c r="A252" s="5"/>
      <c r="B252" s="5"/>
      <c r="C252" s="5"/>
      <c r="D252" s="54"/>
      <c r="E252" s="57"/>
      <c r="F252" s="54"/>
      <c r="G252" s="57"/>
      <c r="H252" s="54"/>
      <c r="I252" s="57"/>
      <c r="J252" s="54"/>
      <c r="K252" s="57"/>
      <c r="L252" s="54"/>
      <c r="M252" s="57"/>
      <c r="N252" s="54"/>
      <c r="O252" s="57"/>
      <c r="P252" s="54"/>
      <c r="Q252" s="57"/>
      <c r="R252" s="54"/>
      <c r="S252" s="54"/>
      <c r="T252" s="5"/>
      <c r="U252" s="5"/>
      <c r="V252" s="5"/>
      <c r="W252" s="5"/>
      <c r="X252" s="5"/>
    </row>
    <row r="253" spans="1:24" ht="21" customHeight="1" x14ac:dyDescent="0.2">
      <c r="A253" s="5"/>
      <c r="B253" s="5"/>
      <c r="C253" s="5"/>
      <c r="D253" s="54"/>
      <c r="E253" s="57"/>
      <c r="F253" s="54"/>
      <c r="G253" s="57"/>
      <c r="H253" s="54"/>
      <c r="I253" s="57"/>
      <c r="J253" s="54"/>
      <c r="K253" s="57"/>
      <c r="L253" s="54"/>
      <c r="M253" s="57"/>
      <c r="N253" s="54"/>
      <c r="O253" s="57"/>
      <c r="P253" s="54"/>
      <c r="Q253" s="57"/>
      <c r="R253" s="54"/>
      <c r="S253" s="54"/>
      <c r="T253" s="5"/>
      <c r="U253" s="5"/>
      <c r="V253" s="5"/>
      <c r="W253" s="5"/>
      <c r="X253" s="5"/>
    </row>
    <row r="254" spans="1:24" ht="21" customHeight="1" x14ac:dyDescent="0.2">
      <c r="A254" s="5"/>
      <c r="B254" s="5"/>
      <c r="C254" s="5"/>
      <c r="D254" s="54"/>
      <c r="E254" s="57"/>
      <c r="F254" s="54"/>
      <c r="G254" s="57"/>
      <c r="H254" s="54"/>
      <c r="I254" s="57"/>
      <c r="J254" s="54"/>
      <c r="K254" s="57"/>
      <c r="L254" s="54"/>
      <c r="M254" s="57"/>
      <c r="N254" s="54"/>
      <c r="O254" s="57"/>
      <c r="P254" s="54"/>
      <c r="Q254" s="57"/>
      <c r="R254" s="54"/>
      <c r="S254" s="54"/>
      <c r="T254" s="5"/>
      <c r="U254" s="5"/>
      <c r="V254" s="5"/>
      <c r="W254" s="5"/>
      <c r="X254" s="5"/>
    </row>
    <row r="255" spans="1:24" ht="21" customHeight="1" x14ac:dyDescent="0.2">
      <c r="A255" s="5"/>
      <c r="B255" s="5"/>
      <c r="C255" s="5"/>
      <c r="D255" s="54"/>
      <c r="E255" s="57"/>
      <c r="F255" s="54"/>
      <c r="G255" s="57"/>
      <c r="H255" s="54"/>
      <c r="I255" s="57"/>
      <c r="J255" s="54"/>
      <c r="K255" s="57"/>
      <c r="L255" s="54"/>
      <c r="M255" s="57"/>
      <c r="N255" s="54"/>
      <c r="O255" s="57"/>
      <c r="P255" s="54"/>
      <c r="Q255" s="57"/>
      <c r="R255" s="54"/>
      <c r="S255" s="54"/>
      <c r="T255" s="5"/>
      <c r="U255" s="5"/>
      <c r="V255" s="5"/>
      <c r="W255" s="5"/>
      <c r="X255" s="5"/>
    </row>
    <row r="256" spans="1:24" ht="21" customHeight="1" x14ac:dyDescent="0.2">
      <c r="A256" s="5"/>
      <c r="B256" s="5"/>
      <c r="C256" s="5"/>
      <c r="D256" s="54"/>
      <c r="E256" s="57"/>
      <c r="F256" s="54"/>
      <c r="G256" s="57"/>
      <c r="H256" s="54"/>
      <c r="I256" s="57"/>
      <c r="J256" s="54"/>
      <c r="K256" s="57"/>
      <c r="L256" s="54"/>
      <c r="M256" s="57"/>
      <c r="N256" s="54"/>
      <c r="O256" s="57"/>
      <c r="P256" s="54"/>
      <c r="Q256" s="57"/>
      <c r="R256" s="54"/>
      <c r="S256" s="54"/>
      <c r="T256" s="5"/>
      <c r="U256" s="5"/>
      <c r="V256" s="5"/>
      <c r="W256" s="5"/>
      <c r="X256" s="5"/>
    </row>
    <row r="257" spans="1:24" ht="21" customHeight="1" x14ac:dyDescent="0.2">
      <c r="A257" s="5"/>
      <c r="B257" s="5"/>
      <c r="C257" s="5"/>
      <c r="D257" s="54"/>
      <c r="E257" s="57"/>
      <c r="F257" s="54"/>
      <c r="G257" s="57"/>
      <c r="H257" s="54"/>
      <c r="I257" s="57"/>
      <c r="J257" s="54"/>
      <c r="K257" s="57"/>
      <c r="L257" s="54"/>
      <c r="M257" s="57"/>
      <c r="N257" s="54"/>
      <c r="O257" s="57"/>
      <c r="P257" s="54"/>
      <c r="Q257" s="57"/>
      <c r="R257" s="54"/>
      <c r="S257" s="54"/>
      <c r="T257" s="5"/>
      <c r="U257" s="5"/>
      <c r="V257" s="5"/>
      <c r="W257" s="5"/>
      <c r="X257" s="5"/>
    </row>
    <row r="258" spans="1:24" ht="21" customHeight="1" x14ac:dyDescent="0.2">
      <c r="A258" s="5"/>
      <c r="B258" s="5"/>
      <c r="C258" s="5"/>
      <c r="D258" s="54"/>
      <c r="E258" s="57"/>
      <c r="F258" s="54"/>
      <c r="G258" s="57"/>
      <c r="H258" s="54"/>
      <c r="I258" s="57"/>
      <c r="J258" s="54"/>
      <c r="K258" s="57"/>
      <c r="L258" s="54"/>
      <c r="M258" s="57"/>
      <c r="N258" s="54"/>
      <c r="O258" s="57"/>
      <c r="P258" s="54"/>
      <c r="Q258" s="57"/>
      <c r="R258" s="54"/>
      <c r="S258" s="54"/>
      <c r="T258" s="5"/>
      <c r="U258" s="5"/>
      <c r="V258" s="5"/>
      <c r="W258" s="5"/>
      <c r="X258" s="5"/>
    </row>
    <row r="259" spans="1:24" ht="21" customHeight="1" x14ac:dyDescent="0.2">
      <c r="A259" s="5"/>
      <c r="B259" s="5"/>
      <c r="C259" s="5"/>
      <c r="D259" s="54"/>
      <c r="E259" s="57"/>
      <c r="F259" s="54"/>
      <c r="G259" s="57"/>
      <c r="H259" s="54"/>
      <c r="I259" s="57"/>
      <c r="J259" s="54"/>
      <c r="K259" s="57"/>
      <c r="L259" s="54"/>
      <c r="M259" s="57"/>
      <c r="N259" s="54"/>
      <c r="O259" s="57"/>
      <c r="P259" s="54"/>
      <c r="Q259" s="57"/>
      <c r="R259" s="54"/>
      <c r="S259" s="54"/>
      <c r="T259" s="5"/>
      <c r="U259" s="5"/>
      <c r="V259" s="5"/>
      <c r="W259" s="5"/>
      <c r="X259" s="5"/>
    </row>
    <row r="260" spans="1:24" ht="21" customHeight="1" x14ac:dyDescent="0.2">
      <c r="A260" s="5"/>
      <c r="B260" s="5"/>
      <c r="C260" s="5"/>
      <c r="D260" s="54"/>
      <c r="E260" s="57"/>
      <c r="F260" s="54"/>
      <c r="G260" s="57"/>
      <c r="H260" s="54"/>
      <c r="I260" s="57"/>
      <c r="J260" s="54"/>
      <c r="K260" s="57"/>
      <c r="L260" s="54"/>
      <c r="M260" s="57"/>
      <c r="N260" s="54"/>
      <c r="O260" s="57"/>
      <c r="P260" s="54"/>
      <c r="Q260" s="57"/>
      <c r="R260" s="54"/>
      <c r="S260" s="54"/>
      <c r="T260" s="5"/>
      <c r="U260" s="5"/>
      <c r="V260" s="5"/>
      <c r="W260" s="5"/>
      <c r="X260" s="5"/>
    </row>
    <row r="261" spans="1:24" ht="21" customHeight="1" x14ac:dyDescent="0.2">
      <c r="A261" s="5"/>
      <c r="B261" s="5"/>
      <c r="C261" s="5"/>
      <c r="D261" s="54"/>
      <c r="E261" s="57"/>
      <c r="F261" s="54"/>
      <c r="G261" s="57"/>
      <c r="H261" s="54"/>
      <c r="I261" s="57"/>
      <c r="J261" s="54"/>
      <c r="K261" s="57"/>
      <c r="L261" s="54"/>
      <c r="M261" s="57"/>
      <c r="N261" s="54"/>
      <c r="O261" s="57"/>
      <c r="P261" s="54"/>
      <c r="Q261" s="57"/>
      <c r="R261" s="54"/>
      <c r="S261" s="54"/>
      <c r="T261" s="5"/>
      <c r="U261" s="5"/>
      <c r="V261" s="5"/>
      <c r="W261" s="5"/>
      <c r="X261" s="5"/>
    </row>
    <row r="262" spans="1:24" ht="21" customHeight="1" x14ac:dyDescent="0.2">
      <c r="A262" s="5"/>
      <c r="B262" s="5"/>
      <c r="C262" s="5"/>
      <c r="D262" s="54"/>
      <c r="E262" s="57"/>
      <c r="F262" s="54"/>
      <c r="G262" s="57"/>
      <c r="H262" s="54"/>
      <c r="I262" s="57"/>
      <c r="J262" s="54"/>
      <c r="K262" s="57"/>
      <c r="L262" s="54"/>
      <c r="M262" s="57"/>
      <c r="N262" s="54"/>
      <c r="O262" s="57"/>
      <c r="P262" s="54"/>
      <c r="Q262" s="57"/>
      <c r="R262" s="54"/>
      <c r="S262" s="54"/>
      <c r="T262" s="5"/>
      <c r="U262" s="5"/>
      <c r="V262" s="5"/>
      <c r="W262" s="5"/>
      <c r="X262" s="5"/>
    </row>
    <row r="263" spans="1:24" ht="21" customHeight="1" x14ac:dyDescent="0.2">
      <c r="A263" s="5"/>
      <c r="B263" s="5"/>
      <c r="C263" s="5"/>
      <c r="D263" s="54"/>
      <c r="E263" s="57"/>
      <c r="F263" s="54"/>
      <c r="G263" s="57"/>
      <c r="H263" s="54"/>
      <c r="I263" s="57"/>
      <c r="J263" s="54"/>
      <c r="K263" s="57"/>
      <c r="L263" s="54"/>
      <c r="M263" s="57"/>
      <c r="N263" s="54"/>
      <c r="O263" s="57"/>
      <c r="P263" s="54"/>
      <c r="Q263" s="57"/>
      <c r="R263" s="54"/>
      <c r="S263" s="54"/>
      <c r="T263" s="5"/>
      <c r="U263" s="5"/>
      <c r="V263" s="5"/>
      <c r="W263" s="5"/>
      <c r="X263" s="5"/>
    </row>
    <row r="264" spans="1:24" ht="21" customHeight="1" x14ac:dyDescent="0.2">
      <c r="A264" s="5"/>
      <c r="B264" s="5"/>
      <c r="C264" s="5"/>
      <c r="D264" s="54"/>
      <c r="E264" s="57"/>
      <c r="F264" s="54"/>
      <c r="G264" s="57"/>
      <c r="H264" s="54"/>
      <c r="I264" s="57"/>
      <c r="J264" s="54"/>
      <c r="K264" s="57"/>
      <c r="L264" s="54"/>
      <c r="M264" s="57"/>
      <c r="N264" s="54"/>
      <c r="O264" s="57"/>
      <c r="P264" s="54"/>
      <c r="Q264" s="57"/>
      <c r="R264" s="54"/>
      <c r="S264" s="54"/>
      <c r="T264" s="5"/>
      <c r="U264" s="5"/>
      <c r="V264" s="5"/>
      <c r="W264" s="5"/>
      <c r="X264" s="5"/>
    </row>
    <row r="265" spans="1:24" ht="21" customHeight="1" x14ac:dyDescent="0.2">
      <c r="A265" s="5"/>
      <c r="B265" s="5"/>
      <c r="C265" s="5"/>
      <c r="D265" s="54"/>
      <c r="E265" s="57"/>
      <c r="F265" s="54"/>
      <c r="G265" s="57"/>
      <c r="H265" s="54"/>
      <c r="I265" s="57"/>
      <c r="J265" s="54"/>
      <c r="K265" s="57"/>
      <c r="L265" s="54"/>
      <c r="M265" s="57"/>
      <c r="N265" s="54"/>
      <c r="O265" s="57"/>
      <c r="P265" s="54"/>
      <c r="Q265" s="57"/>
      <c r="R265" s="54"/>
      <c r="S265" s="54"/>
      <c r="T265" s="5"/>
      <c r="U265" s="5"/>
      <c r="V265" s="5"/>
      <c r="W265" s="5"/>
      <c r="X265" s="5"/>
    </row>
    <row r="266" spans="1:24" ht="21" customHeight="1" x14ac:dyDescent="0.2">
      <c r="A266" s="5"/>
      <c r="B266" s="5"/>
      <c r="C266" s="5"/>
      <c r="D266" s="54"/>
      <c r="E266" s="57"/>
      <c r="F266" s="54"/>
      <c r="G266" s="57"/>
      <c r="H266" s="54"/>
      <c r="I266" s="57"/>
      <c r="J266" s="54"/>
      <c r="K266" s="57"/>
      <c r="L266" s="54"/>
      <c r="M266" s="57"/>
      <c r="N266" s="54"/>
      <c r="O266" s="57"/>
      <c r="P266" s="54"/>
      <c r="Q266" s="57"/>
      <c r="R266" s="54"/>
      <c r="S266" s="54"/>
      <c r="T266" s="5"/>
      <c r="U266" s="5"/>
      <c r="V266" s="5"/>
      <c r="W266" s="5"/>
      <c r="X266" s="5"/>
    </row>
    <row r="267" spans="1:24" ht="21" customHeight="1" x14ac:dyDescent="0.2">
      <c r="A267" s="5"/>
      <c r="B267" s="5"/>
      <c r="C267" s="5"/>
      <c r="D267" s="54"/>
      <c r="E267" s="57"/>
      <c r="F267" s="54"/>
      <c r="G267" s="57"/>
      <c r="H267" s="54"/>
      <c r="I267" s="57"/>
      <c r="J267" s="54"/>
      <c r="K267" s="57"/>
      <c r="L267" s="54"/>
      <c r="M267" s="57"/>
      <c r="N267" s="54"/>
      <c r="O267" s="57"/>
      <c r="P267" s="54"/>
      <c r="Q267" s="57"/>
      <c r="R267" s="54"/>
      <c r="S267" s="54"/>
      <c r="T267" s="5"/>
      <c r="U267" s="5"/>
      <c r="V267" s="5"/>
      <c r="W267" s="5"/>
      <c r="X267" s="5"/>
    </row>
    <row r="268" spans="1:24" ht="21" customHeight="1" x14ac:dyDescent="0.2">
      <c r="A268" s="5"/>
      <c r="B268" s="5"/>
      <c r="C268" s="5"/>
      <c r="D268" s="54"/>
      <c r="E268" s="57"/>
      <c r="F268" s="54"/>
      <c r="G268" s="57"/>
      <c r="H268" s="54"/>
      <c r="I268" s="57"/>
      <c r="J268" s="54"/>
      <c r="K268" s="57"/>
      <c r="L268" s="54"/>
      <c r="M268" s="57"/>
      <c r="N268" s="54"/>
      <c r="O268" s="57"/>
      <c r="P268" s="54"/>
      <c r="Q268" s="57"/>
      <c r="R268" s="54"/>
      <c r="S268" s="54"/>
      <c r="T268" s="5"/>
      <c r="U268" s="5"/>
      <c r="V268" s="5"/>
      <c r="W268" s="5"/>
      <c r="X268" s="5"/>
    </row>
    <row r="269" spans="1:24" ht="21" customHeight="1" x14ac:dyDescent="0.2">
      <c r="A269" s="5"/>
      <c r="B269" s="5"/>
      <c r="C269" s="5"/>
      <c r="D269" s="54"/>
      <c r="E269" s="57"/>
      <c r="F269" s="54"/>
      <c r="G269" s="57"/>
      <c r="H269" s="54"/>
      <c r="I269" s="57"/>
      <c r="J269" s="54"/>
      <c r="K269" s="57"/>
      <c r="L269" s="54"/>
      <c r="M269" s="57"/>
      <c r="N269" s="54"/>
      <c r="O269" s="57"/>
      <c r="P269" s="54"/>
      <c r="Q269" s="57"/>
      <c r="R269" s="54"/>
      <c r="S269" s="54"/>
      <c r="T269" s="5"/>
      <c r="U269" s="5"/>
      <c r="V269" s="5"/>
      <c r="W269" s="5"/>
      <c r="X269" s="5"/>
    </row>
    <row r="270" spans="1:24" ht="21" customHeight="1" x14ac:dyDescent="0.2">
      <c r="A270" s="5"/>
      <c r="B270" s="5"/>
      <c r="C270" s="5"/>
      <c r="D270" s="54"/>
      <c r="E270" s="57"/>
      <c r="F270" s="54"/>
      <c r="G270" s="57"/>
      <c r="H270" s="54"/>
      <c r="I270" s="57"/>
      <c r="J270" s="54"/>
      <c r="K270" s="57"/>
      <c r="L270" s="54"/>
      <c r="M270" s="57"/>
      <c r="N270" s="54"/>
      <c r="O270" s="57"/>
      <c r="P270" s="54"/>
      <c r="Q270" s="57"/>
      <c r="R270" s="54"/>
      <c r="S270" s="54"/>
      <c r="T270" s="5"/>
      <c r="U270" s="5"/>
      <c r="V270" s="5"/>
      <c r="W270" s="5"/>
      <c r="X270" s="5"/>
    </row>
    <row r="271" spans="1:24" ht="21" customHeight="1" x14ac:dyDescent="0.2">
      <c r="A271" s="5"/>
      <c r="B271" s="5"/>
      <c r="C271" s="5"/>
      <c r="D271" s="54"/>
      <c r="E271" s="57"/>
      <c r="F271" s="54"/>
      <c r="G271" s="57"/>
      <c r="H271" s="54"/>
      <c r="I271" s="57"/>
      <c r="J271" s="54"/>
      <c r="K271" s="57"/>
      <c r="L271" s="54"/>
      <c r="M271" s="57"/>
      <c r="N271" s="54"/>
      <c r="O271" s="57"/>
      <c r="P271" s="54"/>
      <c r="Q271" s="57"/>
      <c r="R271" s="54"/>
      <c r="S271" s="54"/>
      <c r="T271" s="5"/>
      <c r="U271" s="5"/>
      <c r="V271" s="5"/>
      <c r="W271" s="5"/>
      <c r="X271" s="5"/>
    </row>
    <row r="272" spans="1:24" ht="21" customHeight="1" x14ac:dyDescent="0.2">
      <c r="A272" s="5"/>
      <c r="B272" s="5"/>
      <c r="C272" s="5"/>
      <c r="D272" s="54"/>
      <c r="E272" s="57"/>
      <c r="F272" s="54"/>
      <c r="G272" s="57"/>
      <c r="H272" s="54"/>
      <c r="I272" s="57"/>
      <c r="J272" s="54"/>
      <c r="K272" s="57"/>
      <c r="L272" s="54"/>
      <c r="M272" s="57"/>
      <c r="N272" s="54"/>
      <c r="O272" s="57"/>
      <c r="P272" s="54"/>
      <c r="Q272" s="57"/>
      <c r="R272" s="54"/>
      <c r="S272" s="54"/>
      <c r="T272" s="5"/>
      <c r="U272" s="5"/>
      <c r="V272" s="5"/>
      <c r="W272" s="5"/>
      <c r="X272" s="5"/>
    </row>
    <row r="273" spans="1:24" ht="21" customHeight="1" x14ac:dyDescent="0.2">
      <c r="A273" s="5"/>
      <c r="B273" s="5"/>
      <c r="C273" s="5"/>
      <c r="D273" s="54"/>
      <c r="E273" s="57"/>
      <c r="F273" s="54"/>
      <c r="G273" s="57"/>
      <c r="H273" s="54"/>
      <c r="I273" s="57"/>
      <c r="J273" s="54"/>
      <c r="K273" s="57"/>
      <c r="L273" s="54"/>
      <c r="M273" s="57"/>
      <c r="N273" s="54"/>
      <c r="O273" s="57"/>
      <c r="P273" s="54"/>
      <c r="Q273" s="57"/>
      <c r="R273" s="54"/>
      <c r="S273" s="54"/>
      <c r="T273" s="5"/>
      <c r="U273" s="5"/>
      <c r="V273" s="5"/>
      <c r="W273" s="5"/>
      <c r="X273" s="5"/>
    </row>
    <row r="274" spans="1:24" ht="21" customHeight="1" x14ac:dyDescent="0.2">
      <c r="A274" s="5"/>
      <c r="B274" s="5"/>
      <c r="C274" s="5"/>
      <c r="D274" s="54"/>
      <c r="E274" s="57"/>
      <c r="F274" s="54"/>
      <c r="G274" s="57"/>
      <c r="H274" s="54"/>
      <c r="I274" s="57"/>
      <c r="J274" s="54"/>
      <c r="K274" s="57"/>
      <c r="L274" s="54"/>
      <c r="M274" s="57"/>
      <c r="N274" s="54"/>
      <c r="O274" s="57"/>
      <c r="P274" s="54"/>
      <c r="Q274" s="57"/>
      <c r="R274" s="54"/>
      <c r="S274" s="54"/>
      <c r="T274" s="5"/>
      <c r="U274" s="5"/>
      <c r="V274" s="5"/>
      <c r="W274" s="5"/>
      <c r="X274" s="5"/>
    </row>
    <row r="275" spans="1:24" ht="21" customHeight="1" x14ac:dyDescent="0.2">
      <c r="A275" s="5"/>
      <c r="B275" s="5"/>
      <c r="C275" s="5"/>
      <c r="D275" s="54"/>
      <c r="E275" s="57"/>
      <c r="F275" s="54"/>
      <c r="G275" s="57"/>
      <c r="H275" s="54"/>
      <c r="I275" s="57"/>
      <c r="J275" s="54"/>
      <c r="K275" s="57"/>
      <c r="L275" s="54"/>
      <c r="M275" s="57"/>
      <c r="N275" s="54"/>
      <c r="O275" s="57"/>
      <c r="P275" s="54"/>
      <c r="Q275" s="57"/>
      <c r="R275" s="54"/>
      <c r="S275" s="54"/>
      <c r="T275" s="5"/>
      <c r="U275" s="5"/>
      <c r="V275" s="5"/>
      <c r="W275" s="5"/>
      <c r="X275" s="5"/>
    </row>
    <row r="276" spans="1:24" ht="21" customHeight="1" x14ac:dyDescent="0.2">
      <c r="A276" s="5"/>
      <c r="B276" s="5"/>
      <c r="C276" s="5"/>
      <c r="D276" s="54"/>
      <c r="E276" s="57"/>
      <c r="F276" s="54"/>
      <c r="G276" s="57"/>
      <c r="H276" s="54"/>
      <c r="I276" s="57"/>
      <c r="J276" s="54"/>
      <c r="K276" s="57"/>
      <c r="L276" s="54"/>
      <c r="M276" s="57"/>
      <c r="N276" s="54"/>
      <c r="O276" s="57"/>
      <c r="P276" s="54"/>
      <c r="Q276" s="57"/>
      <c r="R276" s="54"/>
      <c r="S276" s="54"/>
      <c r="T276" s="5"/>
      <c r="U276" s="5"/>
      <c r="V276" s="5"/>
      <c r="W276" s="5"/>
      <c r="X276" s="5"/>
    </row>
    <row r="277" spans="1:24" ht="21" customHeight="1" x14ac:dyDescent="0.2">
      <c r="A277" s="5"/>
      <c r="B277" s="5"/>
      <c r="C277" s="5"/>
      <c r="D277" s="54"/>
      <c r="E277" s="57"/>
      <c r="F277" s="54"/>
      <c r="G277" s="57"/>
      <c r="H277" s="54"/>
      <c r="I277" s="57"/>
      <c r="J277" s="54"/>
      <c r="K277" s="57"/>
      <c r="L277" s="54"/>
      <c r="M277" s="57"/>
      <c r="N277" s="54"/>
      <c r="O277" s="57"/>
      <c r="P277" s="54"/>
      <c r="Q277" s="57"/>
      <c r="R277" s="54"/>
      <c r="S277" s="54"/>
      <c r="T277" s="5"/>
      <c r="U277" s="5"/>
      <c r="V277" s="5"/>
      <c r="W277" s="5"/>
      <c r="X277" s="5"/>
    </row>
    <row r="278" spans="1:24" ht="21" customHeight="1" x14ac:dyDescent="0.2">
      <c r="A278" s="5"/>
      <c r="B278" s="5"/>
      <c r="C278" s="5"/>
      <c r="D278" s="54"/>
      <c r="E278" s="57"/>
      <c r="F278" s="54"/>
      <c r="G278" s="57"/>
      <c r="H278" s="54"/>
      <c r="I278" s="57"/>
      <c r="J278" s="54"/>
      <c r="K278" s="57"/>
      <c r="L278" s="54"/>
      <c r="M278" s="57"/>
      <c r="N278" s="54"/>
      <c r="O278" s="57"/>
      <c r="P278" s="54"/>
      <c r="Q278" s="57"/>
      <c r="R278" s="54"/>
      <c r="S278" s="54"/>
      <c r="T278" s="5"/>
      <c r="U278" s="5"/>
      <c r="V278" s="5"/>
      <c r="W278" s="5"/>
      <c r="X278" s="5"/>
    </row>
    <row r="279" spans="1:24" ht="21" customHeight="1" x14ac:dyDescent="0.2">
      <c r="A279" s="5"/>
      <c r="B279" s="5"/>
      <c r="C279" s="5"/>
      <c r="D279" s="54"/>
      <c r="E279" s="57"/>
      <c r="F279" s="54"/>
      <c r="G279" s="57"/>
      <c r="H279" s="54"/>
      <c r="I279" s="57"/>
      <c r="J279" s="54"/>
      <c r="K279" s="57"/>
      <c r="L279" s="54"/>
      <c r="M279" s="57"/>
      <c r="N279" s="54"/>
      <c r="O279" s="57"/>
      <c r="P279" s="54"/>
      <c r="Q279" s="57"/>
      <c r="R279" s="54"/>
      <c r="S279" s="54"/>
      <c r="T279" s="5"/>
      <c r="U279" s="5"/>
      <c r="V279" s="5"/>
      <c r="W279" s="5"/>
      <c r="X279" s="5"/>
    </row>
    <row r="280" spans="1:24" ht="21" customHeight="1" x14ac:dyDescent="0.2">
      <c r="A280" s="5"/>
      <c r="B280" s="5"/>
      <c r="C280" s="5"/>
      <c r="D280" s="54"/>
      <c r="E280" s="57"/>
      <c r="F280" s="54"/>
      <c r="G280" s="57"/>
      <c r="H280" s="54"/>
      <c r="I280" s="57"/>
      <c r="J280" s="54"/>
      <c r="K280" s="57"/>
      <c r="L280" s="54"/>
      <c r="M280" s="57"/>
      <c r="N280" s="54"/>
      <c r="O280" s="57"/>
      <c r="P280" s="54"/>
      <c r="Q280" s="57"/>
      <c r="R280" s="54"/>
      <c r="S280" s="54"/>
      <c r="T280" s="5"/>
      <c r="U280" s="5"/>
      <c r="V280" s="5"/>
      <c r="W280" s="5"/>
      <c r="X280" s="5"/>
    </row>
    <row r="281" spans="1:24" ht="21" customHeight="1" x14ac:dyDescent="0.2">
      <c r="A281" s="5"/>
      <c r="B281" s="5"/>
      <c r="C281" s="5"/>
      <c r="D281" s="54"/>
      <c r="E281" s="57"/>
      <c r="F281" s="54"/>
      <c r="G281" s="57"/>
      <c r="H281" s="54"/>
      <c r="I281" s="57"/>
      <c r="J281" s="54"/>
      <c r="K281" s="57"/>
      <c r="L281" s="54"/>
      <c r="M281" s="57"/>
      <c r="N281" s="54"/>
      <c r="O281" s="57"/>
      <c r="P281" s="54"/>
      <c r="Q281" s="57"/>
      <c r="R281" s="54"/>
      <c r="S281" s="54"/>
      <c r="T281" s="5"/>
      <c r="U281" s="5"/>
      <c r="V281" s="5"/>
      <c r="W281" s="5"/>
      <c r="X281" s="5"/>
    </row>
    <row r="282" spans="1:24" ht="21" customHeight="1" x14ac:dyDescent="0.2">
      <c r="A282" s="5"/>
      <c r="B282" s="5"/>
      <c r="C282" s="5"/>
      <c r="D282" s="54"/>
      <c r="E282" s="57"/>
      <c r="F282" s="54"/>
      <c r="G282" s="57"/>
      <c r="H282" s="54"/>
      <c r="I282" s="57"/>
      <c r="J282" s="54"/>
      <c r="K282" s="57"/>
      <c r="L282" s="54"/>
      <c r="M282" s="57"/>
      <c r="N282" s="54"/>
      <c r="O282" s="57"/>
      <c r="P282" s="54"/>
      <c r="Q282" s="57"/>
      <c r="R282" s="54"/>
      <c r="S282" s="54"/>
      <c r="T282" s="5"/>
      <c r="U282" s="5"/>
      <c r="V282" s="5"/>
      <c r="W282" s="5"/>
      <c r="X282" s="5"/>
    </row>
    <row r="283" spans="1:24" ht="21" customHeight="1" x14ac:dyDescent="0.2">
      <c r="A283" s="5"/>
      <c r="B283" s="5"/>
      <c r="C283" s="5"/>
      <c r="D283" s="54"/>
      <c r="E283" s="57"/>
      <c r="F283" s="54"/>
      <c r="G283" s="57"/>
      <c r="H283" s="54"/>
      <c r="I283" s="57"/>
      <c r="J283" s="54"/>
      <c r="K283" s="57"/>
      <c r="L283" s="54"/>
      <c r="M283" s="57"/>
      <c r="N283" s="54"/>
      <c r="O283" s="57"/>
      <c r="P283" s="54"/>
      <c r="Q283" s="57"/>
      <c r="R283" s="54"/>
      <c r="S283" s="54"/>
      <c r="T283" s="5"/>
      <c r="U283" s="5"/>
      <c r="V283" s="5"/>
      <c r="W283" s="5"/>
      <c r="X283" s="5"/>
    </row>
    <row r="284" spans="1:24" ht="21" customHeight="1" x14ac:dyDescent="0.2">
      <c r="A284" s="5"/>
      <c r="B284" s="5"/>
      <c r="C284" s="5"/>
      <c r="D284" s="54"/>
      <c r="E284" s="57"/>
      <c r="F284" s="54"/>
      <c r="G284" s="57"/>
      <c r="H284" s="54"/>
      <c r="I284" s="57"/>
      <c r="J284" s="54"/>
      <c r="K284" s="57"/>
      <c r="L284" s="54"/>
      <c r="M284" s="57"/>
      <c r="N284" s="54"/>
      <c r="O284" s="57"/>
      <c r="P284" s="54"/>
      <c r="Q284" s="57"/>
      <c r="R284" s="54"/>
      <c r="S284" s="54"/>
      <c r="T284" s="5"/>
      <c r="U284" s="5"/>
      <c r="V284" s="5"/>
      <c r="W284" s="5"/>
      <c r="X284" s="5"/>
    </row>
    <row r="285" spans="1:24" ht="21" customHeight="1" x14ac:dyDescent="0.2">
      <c r="A285" s="5"/>
      <c r="B285" s="5"/>
      <c r="C285" s="5"/>
      <c r="D285" s="54"/>
      <c r="E285" s="57"/>
      <c r="F285" s="54"/>
      <c r="G285" s="57"/>
      <c r="H285" s="54"/>
      <c r="I285" s="57"/>
      <c r="J285" s="54"/>
      <c r="K285" s="57"/>
      <c r="L285" s="54"/>
      <c r="M285" s="57"/>
      <c r="N285" s="54"/>
      <c r="O285" s="57"/>
      <c r="P285" s="54"/>
      <c r="Q285" s="57"/>
      <c r="R285" s="54"/>
      <c r="S285" s="54"/>
      <c r="T285" s="5"/>
      <c r="U285" s="5"/>
      <c r="V285" s="5"/>
      <c r="W285" s="5"/>
      <c r="X285" s="5"/>
    </row>
    <row r="286" spans="1:24" ht="15.75" customHeight="1" x14ac:dyDescent="0.2"/>
    <row r="287" spans="1:24" ht="15.75" customHeight="1" x14ac:dyDescent="0.2"/>
    <row r="288" spans="1:24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3">
    <mergeCell ref="A87:A91"/>
    <mergeCell ref="A66:A70"/>
    <mergeCell ref="A71:A75"/>
    <mergeCell ref="A76:A80"/>
    <mergeCell ref="A81:A85"/>
    <mergeCell ref="A31:A35"/>
    <mergeCell ref="A36:A40"/>
    <mergeCell ref="A41:A45"/>
    <mergeCell ref="A46:A50"/>
    <mergeCell ref="A51:A55"/>
    <mergeCell ref="A56:A60"/>
    <mergeCell ref="A61:A65"/>
    <mergeCell ref="A6:A10"/>
    <mergeCell ref="A11:A15"/>
    <mergeCell ref="A16:A20"/>
    <mergeCell ref="A21:A25"/>
    <mergeCell ref="A26:A30"/>
    <mergeCell ref="T3:T5"/>
    <mergeCell ref="U3:U5"/>
    <mergeCell ref="R4:S4"/>
    <mergeCell ref="C3:C5"/>
    <mergeCell ref="D4:E4"/>
    <mergeCell ref="P4:Q4"/>
    <mergeCell ref="B1:S1"/>
    <mergeCell ref="A3:A5"/>
    <mergeCell ref="B3:B5"/>
    <mergeCell ref="D3:K3"/>
    <mergeCell ref="L3:S3"/>
    <mergeCell ref="F4:G4"/>
    <mergeCell ref="H4:I4"/>
    <mergeCell ref="J4:K4"/>
    <mergeCell ref="L4:M4"/>
    <mergeCell ref="N4:O4"/>
  </mergeCells>
  <pageMargins left="0.05" right="0.05" top="0.5" bottom="0.2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8080"/>
  </sheetPr>
  <dimension ref="A1:Z1000"/>
  <sheetViews>
    <sheetView zoomScaleNormal="100" workbookViewId="0">
      <pane xSplit="3" ySplit="7" topLeftCell="D86" activePane="bottomRight" state="frozen"/>
      <selection pane="topRight" activeCell="D1" sqref="D1"/>
      <selection pane="bottomLeft" activeCell="A8" sqref="A8"/>
      <selection pane="bottomRight" activeCell="A89" sqref="A89:S93"/>
    </sheetView>
  </sheetViews>
  <sheetFormatPr defaultColWidth="12.5703125" defaultRowHeight="15" customHeight="1" x14ac:dyDescent="0.2"/>
  <cols>
    <col min="1" max="1" width="3.7109375" customWidth="1"/>
    <col min="2" max="2" width="15.140625" customWidth="1"/>
    <col min="3" max="3" width="7.5703125" customWidth="1"/>
    <col min="4" max="4" width="9.85546875" customWidth="1"/>
    <col min="5" max="5" width="6.140625" customWidth="1"/>
    <col min="6" max="6" width="8.42578125" customWidth="1"/>
    <col min="7" max="7" width="9.7109375" customWidth="1"/>
    <col min="8" max="8" width="8.28515625" customWidth="1"/>
    <col min="9" max="9" width="9.42578125" customWidth="1"/>
    <col min="10" max="10" width="9.140625" customWidth="1"/>
    <col min="11" max="11" width="6" customWidth="1"/>
    <col min="12" max="13" width="6.85546875" customWidth="1"/>
    <col min="14" max="14" width="6.42578125" customWidth="1"/>
    <col min="15" max="15" width="8" customWidth="1"/>
    <col min="16" max="16" width="9.140625" customWidth="1"/>
    <col min="17" max="17" width="6.42578125" customWidth="1"/>
    <col min="18" max="18" width="7.42578125" customWidth="1"/>
    <col min="19" max="19" width="7.7109375" customWidth="1"/>
    <col min="20" max="26" width="8.5703125" customWidth="1"/>
  </cols>
  <sheetData>
    <row r="1" spans="1:26" ht="17.25" customHeight="1" x14ac:dyDescent="0.25">
      <c r="A1" s="237" t="s">
        <v>236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"/>
      <c r="S1" s="70" t="s">
        <v>237</v>
      </c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298" t="s">
        <v>238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300"/>
      <c r="R2" s="2"/>
      <c r="S2" s="2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/>
      <c r="B3" s="71" t="s">
        <v>50</v>
      </c>
      <c r="C3" s="72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2"/>
      <c r="S3" s="2"/>
      <c r="T3" s="3"/>
      <c r="U3" s="3"/>
      <c r="V3" s="3"/>
      <c r="W3" s="3"/>
      <c r="X3" s="3"/>
      <c r="Y3" s="3"/>
      <c r="Z3" s="3"/>
    </row>
    <row r="4" spans="1:26" ht="24.75" customHeight="1" x14ac:dyDescent="0.25">
      <c r="A4" s="301" t="s">
        <v>7</v>
      </c>
      <c r="B4" s="302" t="s">
        <v>239</v>
      </c>
      <c r="C4" s="303" t="s">
        <v>54</v>
      </c>
      <c r="D4" s="302" t="s">
        <v>240</v>
      </c>
      <c r="E4" s="304" t="s">
        <v>241</v>
      </c>
      <c r="F4" s="249"/>
      <c r="G4" s="308" t="s">
        <v>242</v>
      </c>
      <c r="H4" s="240"/>
      <c r="I4" s="302" t="s">
        <v>243</v>
      </c>
      <c r="J4" s="302" t="s">
        <v>244</v>
      </c>
      <c r="K4" s="308" t="s">
        <v>245</v>
      </c>
      <c r="L4" s="239"/>
      <c r="M4" s="239"/>
      <c r="N4" s="239"/>
      <c r="O4" s="239"/>
      <c r="P4" s="239"/>
      <c r="Q4" s="240"/>
      <c r="R4" s="302" t="s">
        <v>246</v>
      </c>
      <c r="S4" s="302" t="s">
        <v>247</v>
      </c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244"/>
      <c r="B5" s="244"/>
      <c r="C5" s="244"/>
      <c r="D5" s="244"/>
      <c r="E5" s="305"/>
      <c r="F5" s="306"/>
      <c r="G5" s="302" t="s">
        <v>248</v>
      </c>
      <c r="H5" s="302" t="s">
        <v>249</v>
      </c>
      <c r="I5" s="244"/>
      <c r="J5" s="244"/>
      <c r="K5" s="302" t="s">
        <v>250</v>
      </c>
      <c r="L5" s="302" t="s">
        <v>251</v>
      </c>
      <c r="M5" s="302" t="s">
        <v>252</v>
      </c>
      <c r="N5" s="302" t="s">
        <v>253</v>
      </c>
      <c r="O5" s="307" t="s">
        <v>143</v>
      </c>
      <c r="P5" s="240"/>
      <c r="Q5" s="302" t="s">
        <v>254</v>
      </c>
      <c r="R5" s="244"/>
      <c r="S5" s="244"/>
      <c r="T5" s="3"/>
      <c r="U5" s="3"/>
      <c r="V5" s="3"/>
      <c r="W5" s="3"/>
      <c r="X5" s="3"/>
      <c r="Y5" s="3"/>
      <c r="Z5" s="3"/>
    </row>
    <row r="6" spans="1:26" ht="54.75" customHeight="1" x14ac:dyDescent="0.25">
      <c r="A6" s="245"/>
      <c r="B6" s="245"/>
      <c r="C6" s="245"/>
      <c r="D6" s="245"/>
      <c r="E6" s="74" t="s">
        <v>25</v>
      </c>
      <c r="F6" s="75" t="s">
        <v>255</v>
      </c>
      <c r="G6" s="245"/>
      <c r="H6" s="245"/>
      <c r="I6" s="245"/>
      <c r="J6" s="245"/>
      <c r="K6" s="245"/>
      <c r="L6" s="245"/>
      <c r="M6" s="245"/>
      <c r="N6" s="245"/>
      <c r="O6" s="74" t="s">
        <v>256</v>
      </c>
      <c r="P6" s="74" t="s">
        <v>257</v>
      </c>
      <c r="Q6" s="245"/>
      <c r="R6" s="245"/>
      <c r="S6" s="245"/>
      <c r="T6" s="3"/>
      <c r="U6" s="3"/>
      <c r="V6" s="3"/>
      <c r="W6" s="3"/>
      <c r="X6" s="3"/>
      <c r="Y6" s="3"/>
      <c r="Z6" s="3"/>
    </row>
    <row r="7" spans="1:26" ht="11.25" customHeight="1" x14ac:dyDescent="0.25">
      <c r="A7" s="76" t="s">
        <v>258</v>
      </c>
      <c r="B7" s="77" t="s">
        <v>259</v>
      </c>
      <c r="C7" s="76" t="s">
        <v>260</v>
      </c>
      <c r="D7" s="77" t="s">
        <v>261</v>
      </c>
      <c r="E7" s="76" t="s">
        <v>262</v>
      </c>
      <c r="F7" s="77" t="s">
        <v>263</v>
      </c>
      <c r="G7" s="76" t="s">
        <v>264</v>
      </c>
      <c r="H7" s="77" t="s">
        <v>265</v>
      </c>
      <c r="I7" s="76" t="s">
        <v>266</v>
      </c>
      <c r="J7" s="77" t="s">
        <v>267</v>
      </c>
      <c r="K7" s="76" t="s">
        <v>268</v>
      </c>
      <c r="L7" s="77" t="s">
        <v>269</v>
      </c>
      <c r="M7" s="76" t="s">
        <v>270</v>
      </c>
      <c r="N7" s="77" t="s">
        <v>271</v>
      </c>
      <c r="O7" s="76" t="s">
        <v>272</v>
      </c>
      <c r="P7" s="77" t="s">
        <v>273</v>
      </c>
      <c r="Q7" s="76" t="s">
        <v>274</v>
      </c>
      <c r="R7" s="77" t="s">
        <v>275</v>
      </c>
      <c r="S7" s="76" t="s">
        <v>276</v>
      </c>
      <c r="T7" s="3"/>
      <c r="U7" s="3"/>
      <c r="V7" s="3"/>
      <c r="W7" s="3"/>
      <c r="X7" s="3"/>
      <c r="Y7" s="3"/>
      <c r="Z7" s="3"/>
    </row>
    <row r="8" spans="1:26" ht="15.75" x14ac:dyDescent="0.25">
      <c r="A8" s="309">
        <v>1</v>
      </c>
      <c r="B8" s="310" t="s">
        <v>27</v>
      </c>
      <c r="C8" s="114">
        <v>6</v>
      </c>
      <c r="D8" s="115">
        <v>78</v>
      </c>
      <c r="E8" s="116">
        <f t="shared" ref="E8:E11" si="0">K8+L8+N8+Q8</f>
        <v>1</v>
      </c>
      <c r="F8" s="117">
        <f>IF($D8&lt;&gt;0,E8/$D8,)</f>
        <v>1.282051282051282E-2</v>
      </c>
      <c r="G8" s="118">
        <f t="shared" ref="G8:G11" si="1">O8+P8+M8</f>
        <v>1</v>
      </c>
      <c r="H8" s="118">
        <f t="shared" ref="H8:H11" si="2">S8</f>
        <v>0</v>
      </c>
      <c r="I8" s="116">
        <f t="shared" ref="I8:I11" si="3">(D8-J8)+S8</f>
        <v>76</v>
      </c>
      <c r="J8" s="116">
        <f t="shared" ref="J8:J11" si="4">SUM(K8:R8)</f>
        <v>2</v>
      </c>
      <c r="K8" s="119"/>
      <c r="L8" s="119"/>
      <c r="M8" s="119"/>
      <c r="N8" s="119"/>
      <c r="O8" s="119">
        <v>1</v>
      </c>
      <c r="P8" s="119"/>
      <c r="Q8" s="119">
        <v>1</v>
      </c>
      <c r="R8" s="119"/>
      <c r="S8" s="119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244"/>
      <c r="B9" s="244"/>
      <c r="C9" s="114">
        <v>7</v>
      </c>
      <c r="D9" s="115">
        <v>73</v>
      </c>
      <c r="E9" s="116">
        <f t="shared" si="0"/>
        <v>0</v>
      </c>
      <c r="F9" s="117">
        <f t="shared" ref="F9:F87" si="5">IF(D9&lt;&gt;0,E9/D9,)</f>
        <v>0</v>
      </c>
      <c r="G9" s="118">
        <f t="shared" si="1"/>
        <v>3</v>
      </c>
      <c r="H9" s="118">
        <f t="shared" si="2"/>
        <v>1</v>
      </c>
      <c r="I9" s="116">
        <f t="shared" si="3"/>
        <v>71</v>
      </c>
      <c r="J9" s="116">
        <f t="shared" si="4"/>
        <v>3</v>
      </c>
      <c r="K9" s="119"/>
      <c r="L9" s="119"/>
      <c r="M9" s="119"/>
      <c r="N9" s="119"/>
      <c r="O9" s="119"/>
      <c r="P9" s="119">
        <v>3</v>
      </c>
      <c r="Q9" s="119"/>
      <c r="R9" s="119"/>
      <c r="S9" s="119">
        <v>1</v>
      </c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244"/>
      <c r="B10" s="244"/>
      <c r="C10" s="114">
        <v>8</v>
      </c>
      <c r="D10" s="115">
        <v>79</v>
      </c>
      <c r="E10" s="116">
        <f t="shared" si="0"/>
        <v>2</v>
      </c>
      <c r="F10" s="117">
        <f t="shared" si="5"/>
        <v>2.5316455696202531E-2</v>
      </c>
      <c r="G10" s="118">
        <f t="shared" si="1"/>
        <v>0</v>
      </c>
      <c r="H10" s="118">
        <f t="shared" si="2"/>
        <v>0</v>
      </c>
      <c r="I10" s="116">
        <f t="shared" si="3"/>
        <v>77</v>
      </c>
      <c r="J10" s="116">
        <f t="shared" si="4"/>
        <v>2</v>
      </c>
      <c r="K10" s="119"/>
      <c r="L10" s="119"/>
      <c r="M10" s="119"/>
      <c r="N10" s="119"/>
      <c r="O10" s="119"/>
      <c r="P10" s="119"/>
      <c r="Q10" s="119">
        <v>2</v>
      </c>
      <c r="R10" s="119"/>
      <c r="S10" s="119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244"/>
      <c r="B11" s="244"/>
      <c r="C11" s="114">
        <v>9</v>
      </c>
      <c r="D11" s="115">
        <v>64</v>
      </c>
      <c r="E11" s="116">
        <f t="shared" si="0"/>
        <v>0</v>
      </c>
      <c r="F11" s="117">
        <f t="shared" si="5"/>
        <v>0</v>
      </c>
      <c r="G11" s="118">
        <f t="shared" si="1"/>
        <v>1</v>
      </c>
      <c r="H11" s="118">
        <f t="shared" si="2"/>
        <v>0</v>
      </c>
      <c r="I11" s="116">
        <f t="shared" si="3"/>
        <v>63</v>
      </c>
      <c r="J11" s="116">
        <f t="shared" si="4"/>
        <v>1</v>
      </c>
      <c r="K11" s="119"/>
      <c r="L11" s="119"/>
      <c r="M11" s="119"/>
      <c r="N11" s="119"/>
      <c r="O11" s="119"/>
      <c r="P11" s="119">
        <v>1</v>
      </c>
      <c r="Q11" s="119"/>
      <c r="R11" s="119"/>
      <c r="S11" s="119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245"/>
      <c r="B12" s="245"/>
      <c r="C12" s="120" t="s">
        <v>90</v>
      </c>
      <c r="D12" s="121">
        <f t="shared" ref="D12:E12" si="6">SUM(D8:D11)</f>
        <v>294</v>
      </c>
      <c r="E12" s="122">
        <f t="shared" si="6"/>
        <v>3</v>
      </c>
      <c r="F12" s="123">
        <f t="shared" si="5"/>
        <v>1.020408163265306E-2</v>
      </c>
      <c r="G12" s="122">
        <f t="shared" ref="G12:S12" si="7">SUM(G8:G11)</f>
        <v>5</v>
      </c>
      <c r="H12" s="122">
        <f t="shared" si="7"/>
        <v>1</v>
      </c>
      <c r="I12" s="122">
        <f t="shared" si="7"/>
        <v>287</v>
      </c>
      <c r="J12" s="122">
        <f t="shared" si="7"/>
        <v>8</v>
      </c>
      <c r="K12" s="122">
        <f t="shared" si="7"/>
        <v>0</v>
      </c>
      <c r="L12" s="122">
        <f t="shared" si="7"/>
        <v>0</v>
      </c>
      <c r="M12" s="122">
        <f t="shared" si="7"/>
        <v>0</v>
      </c>
      <c r="N12" s="122">
        <f t="shared" si="7"/>
        <v>0</v>
      </c>
      <c r="O12" s="122">
        <f t="shared" si="7"/>
        <v>1</v>
      </c>
      <c r="P12" s="122">
        <f t="shared" si="7"/>
        <v>4</v>
      </c>
      <c r="Q12" s="122">
        <f t="shared" si="7"/>
        <v>3</v>
      </c>
      <c r="R12" s="122">
        <f t="shared" si="7"/>
        <v>0</v>
      </c>
      <c r="S12" s="122">
        <f t="shared" si="7"/>
        <v>1</v>
      </c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09">
        <v>2</v>
      </c>
      <c r="B13" s="310" t="s">
        <v>28</v>
      </c>
      <c r="C13" s="114">
        <v>6</v>
      </c>
      <c r="D13" s="115">
        <v>60</v>
      </c>
      <c r="E13" s="116">
        <f t="shared" ref="E13:E16" si="8">K13+L13+N13+Q13</f>
        <v>0</v>
      </c>
      <c r="F13" s="117">
        <f t="shared" si="5"/>
        <v>0</v>
      </c>
      <c r="G13" s="118">
        <f t="shared" ref="G13:G16" si="9">O13+P13+M13</f>
        <v>1</v>
      </c>
      <c r="H13" s="118">
        <f t="shared" ref="H13:H16" si="10">S13</f>
        <v>0</v>
      </c>
      <c r="I13" s="116">
        <f t="shared" ref="I13:I16" si="11">(D13-J13)+S13</f>
        <v>59</v>
      </c>
      <c r="J13" s="116">
        <f t="shared" ref="J13:J16" si="12">SUM(K13:R13)</f>
        <v>1</v>
      </c>
      <c r="K13" s="124"/>
      <c r="L13" s="124"/>
      <c r="M13" s="124"/>
      <c r="N13" s="124"/>
      <c r="O13" s="124">
        <v>1</v>
      </c>
      <c r="P13" s="124"/>
      <c r="Q13" s="124"/>
      <c r="R13" s="124"/>
      <c r="S13" s="124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244"/>
      <c r="B14" s="244"/>
      <c r="C14" s="114">
        <v>7</v>
      </c>
      <c r="D14" s="115">
        <v>56</v>
      </c>
      <c r="E14" s="116">
        <f t="shared" si="8"/>
        <v>0</v>
      </c>
      <c r="F14" s="117">
        <f t="shared" si="5"/>
        <v>0</v>
      </c>
      <c r="G14" s="118">
        <f t="shared" si="9"/>
        <v>1</v>
      </c>
      <c r="H14" s="118">
        <f t="shared" si="10"/>
        <v>0</v>
      </c>
      <c r="I14" s="116">
        <f t="shared" si="11"/>
        <v>55</v>
      </c>
      <c r="J14" s="116">
        <f t="shared" si="12"/>
        <v>1</v>
      </c>
      <c r="K14" s="124"/>
      <c r="L14" s="124"/>
      <c r="M14" s="124"/>
      <c r="N14" s="124"/>
      <c r="O14" s="124">
        <v>1</v>
      </c>
      <c r="P14" s="124"/>
      <c r="Q14" s="124"/>
      <c r="R14" s="124"/>
      <c r="S14" s="124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244"/>
      <c r="B15" s="244"/>
      <c r="C15" s="114">
        <v>8</v>
      </c>
      <c r="D15" s="115">
        <v>56</v>
      </c>
      <c r="E15" s="116">
        <f t="shared" si="8"/>
        <v>0</v>
      </c>
      <c r="F15" s="117">
        <f t="shared" si="5"/>
        <v>0</v>
      </c>
      <c r="G15" s="118">
        <f t="shared" si="9"/>
        <v>0</v>
      </c>
      <c r="H15" s="118">
        <f t="shared" si="10"/>
        <v>0</v>
      </c>
      <c r="I15" s="116">
        <f t="shared" si="11"/>
        <v>56</v>
      </c>
      <c r="J15" s="116">
        <f t="shared" si="12"/>
        <v>0</v>
      </c>
      <c r="K15" s="124"/>
      <c r="L15" s="124"/>
      <c r="M15" s="124"/>
      <c r="N15" s="124"/>
      <c r="O15" s="124"/>
      <c r="P15" s="124"/>
      <c r="Q15" s="124"/>
      <c r="R15" s="124"/>
      <c r="S15" s="124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244"/>
      <c r="B16" s="244"/>
      <c r="C16" s="114">
        <v>9</v>
      </c>
      <c r="D16" s="115">
        <v>32</v>
      </c>
      <c r="E16" s="116">
        <f t="shared" si="8"/>
        <v>0</v>
      </c>
      <c r="F16" s="117">
        <f t="shared" si="5"/>
        <v>0</v>
      </c>
      <c r="G16" s="118">
        <f t="shared" si="9"/>
        <v>1</v>
      </c>
      <c r="H16" s="118">
        <f t="shared" si="10"/>
        <v>0</v>
      </c>
      <c r="I16" s="116">
        <f t="shared" si="11"/>
        <v>31</v>
      </c>
      <c r="J16" s="116">
        <f t="shared" si="12"/>
        <v>1</v>
      </c>
      <c r="K16" s="124"/>
      <c r="L16" s="124"/>
      <c r="M16" s="124"/>
      <c r="N16" s="124"/>
      <c r="O16" s="124"/>
      <c r="P16" s="124">
        <v>1</v>
      </c>
      <c r="Q16" s="124"/>
      <c r="R16" s="124"/>
      <c r="S16" s="124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245"/>
      <c r="B17" s="245"/>
      <c r="C17" s="120" t="s">
        <v>90</v>
      </c>
      <c r="D17" s="121">
        <f t="shared" ref="D17:E17" si="13">SUM(D13:D16)</f>
        <v>204</v>
      </c>
      <c r="E17" s="122">
        <f t="shared" si="13"/>
        <v>0</v>
      </c>
      <c r="F17" s="123">
        <f t="shared" si="5"/>
        <v>0</v>
      </c>
      <c r="G17" s="122">
        <f t="shared" ref="G17:S17" si="14">SUM(G13:G16)</f>
        <v>3</v>
      </c>
      <c r="H17" s="122">
        <f t="shared" si="14"/>
        <v>0</v>
      </c>
      <c r="I17" s="122">
        <f t="shared" si="14"/>
        <v>201</v>
      </c>
      <c r="J17" s="122">
        <f t="shared" si="14"/>
        <v>3</v>
      </c>
      <c r="K17" s="122">
        <f t="shared" si="14"/>
        <v>0</v>
      </c>
      <c r="L17" s="122">
        <f t="shared" si="14"/>
        <v>0</v>
      </c>
      <c r="M17" s="122">
        <f t="shared" si="14"/>
        <v>0</v>
      </c>
      <c r="N17" s="122">
        <f t="shared" si="14"/>
        <v>0</v>
      </c>
      <c r="O17" s="122">
        <f t="shared" si="14"/>
        <v>2</v>
      </c>
      <c r="P17" s="122">
        <f t="shared" si="14"/>
        <v>1</v>
      </c>
      <c r="Q17" s="122">
        <f t="shared" si="14"/>
        <v>0</v>
      </c>
      <c r="R17" s="122">
        <f t="shared" si="14"/>
        <v>0</v>
      </c>
      <c r="S17" s="122">
        <f t="shared" si="14"/>
        <v>0</v>
      </c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09">
        <v>3</v>
      </c>
      <c r="B18" s="310" t="s">
        <v>29</v>
      </c>
      <c r="C18" s="114">
        <v>6</v>
      </c>
      <c r="D18" s="115">
        <v>75</v>
      </c>
      <c r="E18" s="116">
        <f t="shared" ref="E18:E21" si="15">K18+L18+N18+Q18</f>
        <v>0</v>
      </c>
      <c r="F18" s="117">
        <f t="shared" si="5"/>
        <v>0</v>
      </c>
      <c r="G18" s="118">
        <f t="shared" ref="G18:G21" si="16">O18+P18+M18</f>
        <v>0</v>
      </c>
      <c r="H18" s="118">
        <f t="shared" ref="H18:H21" si="17">S18</f>
        <v>0</v>
      </c>
      <c r="I18" s="116">
        <f t="shared" ref="I18:I21" si="18">(D18-J18)+S18</f>
        <v>75</v>
      </c>
      <c r="J18" s="116">
        <f t="shared" ref="J18:J21" si="19">SUM(K18:R18)</f>
        <v>0</v>
      </c>
      <c r="K18" s="125"/>
      <c r="L18" s="126"/>
      <c r="M18" s="126"/>
      <c r="N18" s="126"/>
      <c r="O18" s="126"/>
      <c r="P18" s="126"/>
      <c r="Q18" s="126"/>
      <c r="R18" s="126"/>
      <c r="S18" s="126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244"/>
      <c r="B19" s="244"/>
      <c r="C19" s="114">
        <v>7</v>
      </c>
      <c r="D19" s="115">
        <v>79</v>
      </c>
      <c r="E19" s="116">
        <f t="shared" si="15"/>
        <v>0</v>
      </c>
      <c r="F19" s="117">
        <f t="shared" si="5"/>
        <v>0</v>
      </c>
      <c r="G19" s="118">
        <f t="shared" si="16"/>
        <v>0</v>
      </c>
      <c r="H19" s="118">
        <f t="shared" si="17"/>
        <v>0</v>
      </c>
      <c r="I19" s="116">
        <f t="shared" si="18"/>
        <v>79</v>
      </c>
      <c r="J19" s="116">
        <f t="shared" si="19"/>
        <v>0</v>
      </c>
      <c r="K19" s="127"/>
      <c r="L19" s="128"/>
      <c r="M19" s="128"/>
      <c r="N19" s="128"/>
      <c r="O19" s="128"/>
      <c r="P19" s="128"/>
      <c r="Q19" s="128"/>
      <c r="R19" s="128"/>
      <c r="S19" s="128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244"/>
      <c r="B20" s="244"/>
      <c r="C20" s="114">
        <v>8</v>
      </c>
      <c r="D20" s="115">
        <v>71</v>
      </c>
      <c r="E20" s="116">
        <f t="shared" si="15"/>
        <v>0</v>
      </c>
      <c r="F20" s="117">
        <f t="shared" si="5"/>
        <v>0</v>
      </c>
      <c r="G20" s="118">
        <f t="shared" si="16"/>
        <v>0</v>
      </c>
      <c r="H20" s="118">
        <f t="shared" si="17"/>
        <v>0</v>
      </c>
      <c r="I20" s="116">
        <f t="shared" si="18"/>
        <v>71</v>
      </c>
      <c r="J20" s="116">
        <f t="shared" si="19"/>
        <v>0</v>
      </c>
      <c r="K20" s="127"/>
      <c r="L20" s="128"/>
      <c r="M20" s="128"/>
      <c r="N20" s="128"/>
      <c r="O20" s="128"/>
      <c r="P20" s="128"/>
      <c r="Q20" s="128"/>
      <c r="R20" s="128"/>
      <c r="S20" s="128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244"/>
      <c r="B21" s="244"/>
      <c r="C21" s="114">
        <v>9</v>
      </c>
      <c r="D21" s="115">
        <v>45</v>
      </c>
      <c r="E21" s="116">
        <f t="shared" si="15"/>
        <v>0</v>
      </c>
      <c r="F21" s="117">
        <f t="shared" si="5"/>
        <v>0</v>
      </c>
      <c r="G21" s="118">
        <f t="shared" si="16"/>
        <v>1</v>
      </c>
      <c r="H21" s="118">
        <f t="shared" si="17"/>
        <v>0</v>
      </c>
      <c r="I21" s="116">
        <f t="shared" si="18"/>
        <v>44</v>
      </c>
      <c r="J21" s="116">
        <f t="shared" si="19"/>
        <v>1</v>
      </c>
      <c r="K21" s="127"/>
      <c r="L21" s="128"/>
      <c r="M21" s="128"/>
      <c r="N21" s="128"/>
      <c r="O21" s="128"/>
      <c r="P21" s="128">
        <v>1</v>
      </c>
      <c r="Q21" s="128"/>
      <c r="R21" s="128"/>
      <c r="S21" s="128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245"/>
      <c r="B22" s="245"/>
      <c r="C22" s="120" t="s">
        <v>90</v>
      </c>
      <c r="D22" s="121">
        <f t="shared" ref="D22:E22" si="20">SUM(D18:D21)</f>
        <v>270</v>
      </c>
      <c r="E22" s="122">
        <f t="shared" si="20"/>
        <v>0</v>
      </c>
      <c r="F22" s="123">
        <f t="shared" si="5"/>
        <v>0</v>
      </c>
      <c r="G22" s="122">
        <f t="shared" ref="G22:S22" si="21">SUM(G18:G21)</f>
        <v>1</v>
      </c>
      <c r="H22" s="122">
        <f t="shared" si="21"/>
        <v>0</v>
      </c>
      <c r="I22" s="122">
        <f t="shared" si="21"/>
        <v>269</v>
      </c>
      <c r="J22" s="122">
        <f t="shared" si="21"/>
        <v>1</v>
      </c>
      <c r="K22" s="122">
        <f t="shared" si="21"/>
        <v>0</v>
      </c>
      <c r="L22" s="122">
        <f t="shared" si="21"/>
        <v>0</v>
      </c>
      <c r="M22" s="122">
        <f t="shared" si="21"/>
        <v>0</v>
      </c>
      <c r="N22" s="122">
        <f t="shared" si="21"/>
        <v>0</v>
      </c>
      <c r="O22" s="122">
        <f t="shared" si="21"/>
        <v>0</v>
      </c>
      <c r="P22" s="122">
        <f t="shared" si="21"/>
        <v>1</v>
      </c>
      <c r="Q22" s="122">
        <f t="shared" si="21"/>
        <v>0</v>
      </c>
      <c r="R22" s="122">
        <f t="shared" si="21"/>
        <v>0</v>
      </c>
      <c r="S22" s="122">
        <f t="shared" si="21"/>
        <v>0</v>
      </c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09">
        <v>4</v>
      </c>
      <c r="B23" s="310" t="s">
        <v>30</v>
      </c>
      <c r="C23" s="114">
        <v>6</v>
      </c>
      <c r="D23" s="115">
        <v>251</v>
      </c>
      <c r="E23" s="116">
        <f t="shared" ref="E23:E26" si="22">K23+L23+N23+Q23</f>
        <v>0</v>
      </c>
      <c r="F23" s="117">
        <f t="shared" si="5"/>
        <v>0</v>
      </c>
      <c r="G23" s="118">
        <f t="shared" ref="G23:G26" si="23">O23+P23+M23</f>
        <v>0</v>
      </c>
      <c r="H23" s="118">
        <f t="shared" ref="H23:H26" si="24">S23</f>
        <v>0</v>
      </c>
      <c r="I23" s="116">
        <f t="shared" ref="I23:I26" si="25">(D23-J23)+S23</f>
        <v>251</v>
      </c>
      <c r="J23" s="116">
        <f t="shared" ref="J23:J26" si="26">SUM(K23:R23)</f>
        <v>0</v>
      </c>
      <c r="K23" s="119"/>
      <c r="L23" s="119"/>
      <c r="M23" s="119"/>
      <c r="N23" s="119"/>
      <c r="O23" s="119"/>
      <c r="P23" s="119"/>
      <c r="Q23" s="119"/>
      <c r="R23" s="119"/>
      <c r="S23" s="119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244"/>
      <c r="B24" s="244"/>
      <c r="C24" s="114">
        <v>7</v>
      </c>
      <c r="D24" s="115">
        <v>252</v>
      </c>
      <c r="E24" s="116">
        <f t="shared" si="22"/>
        <v>0</v>
      </c>
      <c r="F24" s="117">
        <f t="shared" si="5"/>
        <v>0</v>
      </c>
      <c r="G24" s="118">
        <f t="shared" si="23"/>
        <v>1</v>
      </c>
      <c r="H24" s="118">
        <f t="shared" si="24"/>
        <v>0</v>
      </c>
      <c r="I24" s="116">
        <f t="shared" si="25"/>
        <v>251</v>
      </c>
      <c r="J24" s="116">
        <f t="shared" si="26"/>
        <v>1</v>
      </c>
      <c r="K24" s="119"/>
      <c r="L24" s="119"/>
      <c r="M24" s="119"/>
      <c r="N24" s="119"/>
      <c r="O24" s="119"/>
      <c r="P24" s="119">
        <v>1</v>
      </c>
      <c r="Q24" s="119"/>
      <c r="R24" s="119"/>
      <c r="S24" s="119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244"/>
      <c r="B25" s="244"/>
      <c r="C25" s="114">
        <v>8</v>
      </c>
      <c r="D25" s="115">
        <v>256</v>
      </c>
      <c r="E25" s="116">
        <f t="shared" si="22"/>
        <v>0</v>
      </c>
      <c r="F25" s="117">
        <f t="shared" si="5"/>
        <v>0</v>
      </c>
      <c r="G25" s="118">
        <f t="shared" si="23"/>
        <v>0</v>
      </c>
      <c r="H25" s="118">
        <f t="shared" si="24"/>
        <v>1</v>
      </c>
      <c r="I25" s="116">
        <f t="shared" si="25"/>
        <v>257</v>
      </c>
      <c r="J25" s="116">
        <f t="shared" si="26"/>
        <v>0</v>
      </c>
      <c r="K25" s="119"/>
      <c r="L25" s="119"/>
      <c r="M25" s="119"/>
      <c r="N25" s="119"/>
      <c r="O25" s="119"/>
      <c r="P25" s="119"/>
      <c r="Q25" s="119"/>
      <c r="R25" s="119"/>
      <c r="S25" s="119">
        <v>1</v>
      </c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244"/>
      <c r="B26" s="244"/>
      <c r="C26" s="114">
        <v>9</v>
      </c>
      <c r="D26" s="115">
        <v>170</v>
      </c>
      <c r="E26" s="116">
        <f t="shared" si="22"/>
        <v>0</v>
      </c>
      <c r="F26" s="117">
        <f t="shared" si="5"/>
        <v>0</v>
      </c>
      <c r="G26" s="118">
        <f t="shared" si="23"/>
        <v>0</v>
      </c>
      <c r="H26" s="118">
        <f t="shared" si="24"/>
        <v>0</v>
      </c>
      <c r="I26" s="116">
        <f t="shared" si="25"/>
        <v>170</v>
      </c>
      <c r="J26" s="116">
        <f t="shared" si="26"/>
        <v>0</v>
      </c>
      <c r="K26" s="119"/>
      <c r="L26" s="119"/>
      <c r="M26" s="119"/>
      <c r="N26" s="119"/>
      <c r="O26" s="119"/>
      <c r="P26" s="119"/>
      <c r="Q26" s="119"/>
      <c r="R26" s="119"/>
      <c r="S26" s="119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245"/>
      <c r="B27" s="245"/>
      <c r="C27" s="120" t="s">
        <v>90</v>
      </c>
      <c r="D27" s="121">
        <f t="shared" ref="D27:E27" si="27">SUM(D23:D26)</f>
        <v>929</v>
      </c>
      <c r="E27" s="122">
        <f t="shared" si="27"/>
        <v>0</v>
      </c>
      <c r="F27" s="123">
        <f t="shared" si="5"/>
        <v>0</v>
      </c>
      <c r="G27" s="122">
        <f t="shared" ref="G27:S27" si="28">SUM(G23:G26)</f>
        <v>1</v>
      </c>
      <c r="H27" s="122">
        <f t="shared" si="28"/>
        <v>1</v>
      </c>
      <c r="I27" s="122">
        <f t="shared" si="28"/>
        <v>929</v>
      </c>
      <c r="J27" s="122">
        <f t="shared" si="28"/>
        <v>1</v>
      </c>
      <c r="K27" s="122">
        <f t="shared" si="28"/>
        <v>0</v>
      </c>
      <c r="L27" s="122">
        <f t="shared" si="28"/>
        <v>0</v>
      </c>
      <c r="M27" s="122">
        <f t="shared" si="28"/>
        <v>0</v>
      </c>
      <c r="N27" s="122">
        <f t="shared" si="28"/>
        <v>0</v>
      </c>
      <c r="O27" s="122">
        <f t="shared" si="28"/>
        <v>0</v>
      </c>
      <c r="P27" s="122">
        <f t="shared" si="28"/>
        <v>1</v>
      </c>
      <c r="Q27" s="122">
        <f t="shared" si="28"/>
        <v>0</v>
      </c>
      <c r="R27" s="122">
        <f t="shared" si="28"/>
        <v>0</v>
      </c>
      <c r="S27" s="122">
        <f t="shared" si="28"/>
        <v>1</v>
      </c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09">
        <v>5</v>
      </c>
      <c r="B28" s="310" t="s">
        <v>31</v>
      </c>
      <c r="C28" s="114">
        <v>6</v>
      </c>
      <c r="D28" s="115">
        <v>142</v>
      </c>
      <c r="E28" s="116">
        <f t="shared" ref="E28:E31" si="29">K28+L28+N28+Q28</f>
        <v>0</v>
      </c>
      <c r="F28" s="117">
        <f t="shared" si="5"/>
        <v>0</v>
      </c>
      <c r="G28" s="118">
        <f t="shared" ref="G28:G31" si="30">O28+P28+M28</f>
        <v>0</v>
      </c>
      <c r="H28" s="118">
        <v>1</v>
      </c>
      <c r="I28" s="116">
        <v>143</v>
      </c>
      <c r="J28" s="116">
        <f t="shared" ref="J28:J31" si="31">SUM(K28:R28)</f>
        <v>0</v>
      </c>
      <c r="K28" s="119"/>
      <c r="L28" s="119"/>
      <c r="M28" s="119"/>
      <c r="N28" s="119"/>
      <c r="O28" s="119"/>
      <c r="P28" s="119"/>
      <c r="Q28" s="119"/>
      <c r="R28" s="119"/>
      <c r="S28" s="119">
        <v>1</v>
      </c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244"/>
      <c r="B29" s="244"/>
      <c r="C29" s="114">
        <v>7</v>
      </c>
      <c r="D29" s="115">
        <v>145</v>
      </c>
      <c r="E29" s="116">
        <f t="shared" si="29"/>
        <v>0</v>
      </c>
      <c r="F29" s="117">
        <f t="shared" si="5"/>
        <v>0</v>
      </c>
      <c r="G29" s="118">
        <f t="shared" si="30"/>
        <v>0</v>
      </c>
      <c r="H29" s="118">
        <f t="shared" ref="H29:H31" si="32">S29</f>
        <v>0</v>
      </c>
      <c r="I29" s="116">
        <f t="shared" ref="I29:I31" si="33">(D29-J29)+S29</f>
        <v>145</v>
      </c>
      <c r="J29" s="116">
        <f t="shared" si="31"/>
        <v>0</v>
      </c>
      <c r="K29" s="119"/>
      <c r="L29" s="119"/>
      <c r="M29" s="119"/>
      <c r="N29" s="119"/>
      <c r="O29" s="119"/>
      <c r="P29" s="119"/>
      <c r="Q29" s="119"/>
      <c r="R29" s="119"/>
      <c r="S29" s="119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244"/>
      <c r="B30" s="244"/>
      <c r="C30" s="114">
        <v>8</v>
      </c>
      <c r="D30" s="115">
        <v>100</v>
      </c>
      <c r="E30" s="116">
        <f t="shared" si="29"/>
        <v>0</v>
      </c>
      <c r="F30" s="117">
        <f t="shared" si="5"/>
        <v>0</v>
      </c>
      <c r="G30" s="118">
        <f t="shared" si="30"/>
        <v>0</v>
      </c>
      <c r="H30" s="118">
        <f t="shared" si="32"/>
        <v>0</v>
      </c>
      <c r="I30" s="116">
        <f t="shared" si="33"/>
        <v>100</v>
      </c>
      <c r="J30" s="116">
        <f t="shared" si="31"/>
        <v>0</v>
      </c>
      <c r="K30" s="119"/>
      <c r="L30" s="119"/>
      <c r="M30" s="119"/>
      <c r="N30" s="119"/>
      <c r="O30" s="119"/>
      <c r="P30" s="119"/>
      <c r="Q30" s="119"/>
      <c r="R30" s="119"/>
      <c r="S30" s="119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244"/>
      <c r="B31" s="244"/>
      <c r="C31" s="114">
        <v>9</v>
      </c>
      <c r="D31" s="115">
        <v>98</v>
      </c>
      <c r="E31" s="116">
        <f t="shared" si="29"/>
        <v>0</v>
      </c>
      <c r="F31" s="117">
        <f t="shared" si="5"/>
        <v>0</v>
      </c>
      <c r="G31" s="118">
        <f t="shared" si="30"/>
        <v>0</v>
      </c>
      <c r="H31" s="118">
        <f t="shared" si="32"/>
        <v>0</v>
      </c>
      <c r="I31" s="116">
        <f t="shared" si="33"/>
        <v>98</v>
      </c>
      <c r="J31" s="116">
        <f t="shared" si="31"/>
        <v>0</v>
      </c>
      <c r="K31" s="119"/>
      <c r="L31" s="119"/>
      <c r="M31" s="119"/>
      <c r="N31" s="119"/>
      <c r="O31" s="119"/>
      <c r="P31" s="119"/>
      <c r="Q31" s="119"/>
      <c r="R31" s="119"/>
      <c r="S31" s="119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245"/>
      <c r="B32" s="245"/>
      <c r="C32" s="120" t="s">
        <v>90</v>
      </c>
      <c r="D32" s="121">
        <f t="shared" ref="D32:E32" si="34">SUM(D28:D31)</f>
        <v>485</v>
      </c>
      <c r="E32" s="122">
        <f t="shared" si="34"/>
        <v>0</v>
      </c>
      <c r="F32" s="123">
        <f t="shared" si="5"/>
        <v>0</v>
      </c>
      <c r="G32" s="122">
        <f t="shared" ref="G32:S32" si="35">SUM(G28:G31)</f>
        <v>0</v>
      </c>
      <c r="H32" s="122">
        <f t="shared" si="35"/>
        <v>1</v>
      </c>
      <c r="I32" s="122">
        <f t="shared" si="35"/>
        <v>486</v>
      </c>
      <c r="J32" s="122">
        <f t="shared" si="35"/>
        <v>0</v>
      </c>
      <c r="K32" s="122">
        <f t="shared" si="35"/>
        <v>0</v>
      </c>
      <c r="L32" s="122">
        <f t="shared" si="35"/>
        <v>0</v>
      </c>
      <c r="M32" s="122">
        <f t="shared" si="35"/>
        <v>0</v>
      </c>
      <c r="N32" s="122">
        <f t="shared" si="35"/>
        <v>0</v>
      </c>
      <c r="O32" s="122">
        <f t="shared" si="35"/>
        <v>0</v>
      </c>
      <c r="P32" s="122">
        <f t="shared" si="35"/>
        <v>0</v>
      </c>
      <c r="Q32" s="122">
        <f t="shared" si="35"/>
        <v>0</v>
      </c>
      <c r="R32" s="122">
        <f t="shared" si="35"/>
        <v>0</v>
      </c>
      <c r="S32" s="122">
        <f t="shared" si="35"/>
        <v>1</v>
      </c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09">
        <v>6</v>
      </c>
      <c r="B33" s="310" t="s">
        <v>32</v>
      </c>
      <c r="C33" s="114">
        <v>6</v>
      </c>
      <c r="D33" s="115">
        <v>88</v>
      </c>
      <c r="E33" s="116">
        <f t="shared" ref="E33:E36" si="36">K33+L33+N33+Q33</f>
        <v>0</v>
      </c>
      <c r="F33" s="117">
        <f t="shared" si="5"/>
        <v>0</v>
      </c>
      <c r="G33" s="118">
        <f t="shared" ref="G33:G36" si="37">O33+P33+M33</f>
        <v>0</v>
      </c>
      <c r="H33" s="118">
        <f t="shared" ref="H33:H36" si="38">S33</f>
        <v>0</v>
      </c>
      <c r="I33" s="116">
        <f t="shared" ref="I33:I36" si="39">(D33-J33)+S33</f>
        <v>88</v>
      </c>
      <c r="J33" s="116">
        <f t="shared" ref="J33:J36" si="40">SUM(K33:R33)</f>
        <v>0</v>
      </c>
      <c r="K33" s="129"/>
      <c r="L33" s="129"/>
      <c r="M33" s="129"/>
      <c r="N33" s="129"/>
      <c r="O33" s="129"/>
      <c r="P33" s="129"/>
      <c r="Q33" s="129"/>
      <c r="R33" s="129"/>
      <c r="S33" s="129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244"/>
      <c r="B34" s="244"/>
      <c r="C34" s="114">
        <v>7</v>
      </c>
      <c r="D34" s="115">
        <v>99</v>
      </c>
      <c r="E34" s="116">
        <f t="shared" si="36"/>
        <v>0</v>
      </c>
      <c r="F34" s="117">
        <f t="shared" si="5"/>
        <v>0</v>
      </c>
      <c r="G34" s="118">
        <f t="shared" si="37"/>
        <v>0</v>
      </c>
      <c r="H34" s="118">
        <f t="shared" si="38"/>
        <v>0</v>
      </c>
      <c r="I34" s="116">
        <f t="shared" si="39"/>
        <v>99</v>
      </c>
      <c r="J34" s="116">
        <f t="shared" si="40"/>
        <v>0</v>
      </c>
      <c r="K34" s="129"/>
      <c r="L34" s="129"/>
      <c r="M34" s="129"/>
      <c r="N34" s="129"/>
      <c r="O34" s="129"/>
      <c r="P34" s="129"/>
      <c r="Q34" s="129"/>
      <c r="R34" s="129"/>
      <c r="S34" s="129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244"/>
      <c r="B35" s="244"/>
      <c r="C35" s="114">
        <v>8</v>
      </c>
      <c r="D35" s="115">
        <v>81</v>
      </c>
      <c r="E35" s="116">
        <f t="shared" si="36"/>
        <v>0</v>
      </c>
      <c r="F35" s="117">
        <f t="shared" si="5"/>
        <v>0</v>
      </c>
      <c r="G35" s="118">
        <f t="shared" si="37"/>
        <v>0</v>
      </c>
      <c r="H35" s="118">
        <f t="shared" si="38"/>
        <v>0</v>
      </c>
      <c r="I35" s="116">
        <f t="shared" si="39"/>
        <v>81</v>
      </c>
      <c r="J35" s="116">
        <f t="shared" si="40"/>
        <v>0</v>
      </c>
      <c r="K35" s="129"/>
      <c r="L35" s="129"/>
      <c r="M35" s="129"/>
      <c r="N35" s="129"/>
      <c r="O35" s="129"/>
      <c r="P35" s="129"/>
      <c r="Q35" s="129"/>
      <c r="R35" s="129"/>
      <c r="S35" s="129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244"/>
      <c r="B36" s="244"/>
      <c r="C36" s="114">
        <v>9</v>
      </c>
      <c r="D36" s="115">
        <v>60</v>
      </c>
      <c r="E36" s="116">
        <f t="shared" si="36"/>
        <v>1</v>
      </c>
      <c r="F36" s="117">
        <f t="shared" si="5"/>
        <v>1.6666666666666666E-2</v>
      </c>
      <c r="G36" s="118">
        <f t="shared" si="37"/>
        <v>0</v>
      </c>
      <c r="H36" s="118">
        <f t="shared" si="38"/>
        <v>0</v>
      </c>
      <c r="I36" s="116">
        <f t="shared" si="39"/>
        <v>59</v>
      </c>
      <c r="J36" s="116">
        <f t="shared" si="40"/>
        <v>1</v>
      </c>
      <c r="K36" s="129"/>
      <c r="L36" s="129">
        <v>1</v>
      </c>
      <c r="M36" s="129"/>
      <c r="N36" s="129"/>
      <c r="O36" s="129"/>
      <c r="P36" s="129"/>
      <c r="Q36" s="129"/>
      <c r="R36" s="129"/>
      <c r="S36" s="129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245"/>
      <c r="B37" s="245"/>
      <c r="C37" s="120" t="s">
        <v>90</v>
      </c>
      <c r="D37" s="121">
        <f t="shared" ref="D37:E37" si="41">SUM(D33:D36)</f>
        <v>328</v>
      </c>
      <c r="E37" s="122">
        <f t="shared" si="41"/>
        <v>1</v>
      </c>
      <c r="F37" s="123">
        <f t="shared" si="5"/>
        <v>3.0487804878048782E-3</v>
      </c>
      <c r="G37" s="122">
        <f t="shared" ref="G37:S37" si="42">SUM(G33:G36)</f>
        <v>0</v>
      </c>
      <c r="H37" s="122">
        <f t="shared" si="42"/>
        <v>0</v>
      </c>
      <c r="I37" s="122">
        <f t="shared" si="42"/>
        <v>327</v>
      </c>
      <c r="J37" s="122">
        <f t="shared" si="42"/>
        <v>1</v>
      </c>
      <c r="K37" s="122">
        <f t="shared" si="42"/>
        <v>0</v>
      </c>
      <c r="L37" s="122">
        <f t="shared" si="42"/>
        <v>1</v>
      </c>
      <c r="M37" s="122">
        <f t="shared" si="42"/>
        <v>0</v>
      </c>
      <c r="N37" s="122">
        <f t="shared" si="42"/>
        <v>0</v>
      </c>
      <c r="O37" s="122">
        <f t="shared" si="42"/>
        <v>0</v>
      </c>
      <c r="P37" s="122">
        <f t="shared" si="42"/>
        <v>0</v>
      </c>
      <c r="Q37" s="122">
        <f t="shared" si="42"/>
        <v>0</v>
      </c>
      <c r="R37" s="122">
        <f t="shared" si="42"/>
        <v>0</v>
      </c>
      <c r="S37" s="122">
        <f t="shared" si="42"/>
        <v>0</v>
      </c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09">
        <v>7</v>
      </c>
      <c r="B38" s="310" t="s">
        <v>33</v>
      </c>
      <c r="C38" s="114">
        <v>6</v>
      </c>
      <c r="D38" s="115">
        <v>81</v>
      </c>
      <c r="E38" s="116">
        <f t="shared" ref="E38:E41" si="43">K38+L38+N38+Q38</f>
        <v>0</v>
      </c>
      <c r="F38" s="117">
        <f t="shared" si="5"/>
        <v>0</v>
      </c>
      <c r="G38" s="118">
        <f t="shared" ref="G38:G41" si="44">O38+P38+M38</f>
        <v>0</v>
      </c>
      <c r="H38" s="118">
        <f t="shared" ref="H38:H41" si="45">S38</f>
        <v>0</v>
      </c>
      <c r="I38" s="116">
        <f t="shared" ref="I38:I41" si="46">(D38-J38)+S38</f>
        <v>81</v>
      </c>
      <c r="J38" s="116">
        <f t="shared" ref="J38:J41" si="47">SUM(K38:R38)</f>
        <v>0</v>
      </c>
      <c r="K38" s="119"/>
      <c r="L38" s="119"/>
      <c r="M38" s="119"/>
      <c r="N38" s="119"/>
      <c r="O38" s="119"/>
      <c r="P38" s="119"/>
      <c r="Q38" s="119"/>
      <c r="R38" s="119"/>
      <c r="S38" s="119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244"/>
      <c r="B39" s="244"/>
      <c r="C39" s="114">
        <v>7</v>
      </c>
      <c r="D39" s="115">
        <v>100</v>
      </c>
      <c r="E39" s="116">
        <f t="shared" si="43"/>
        <v>0</v>
      </c>
      <c r="F39" s="117">
        <f t="shared" si="5"/>
        <v>0</v>
      </c>
      <c r="G39" s="118">
        <f t="shared" si="44"/>
        <v>0</v>
      </c>
      <c r="H39" s="118">
        <f t="shared" si="45"/>
        <v>0</v>
      </c>
      <c r="I39" s="116">
        <f t="shared" si="46"/>
        <v>100</v>
      </c>
      <c r="J39" s="116">
        <f t="shared" si="47"/>
        <v>0</v>
      </c>
      <c r="K39" s="119"/>
      <c r="L39" s="119"/>
      <c r="M39" s="119"/>
      <c r="N39" s="119"/>
      <c r="O39" s="119"/>
      <c r="P39" s="119"/>
      <c r="Q39" s="119"/>
      <c r="R39" s="119"/>
      <c r="S39" s="119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244"/>
      <c r="B40" s="244"/>
      <c r="C40" s="114">
        <v>8</v>
      </c>
      <c r="D40" s="115">
        <v>87</v>
      </c>
      <c r="E40" s="116">
        <f t="shared" si="43"/>
        <v>0</v>
      </c>
      <c r="F40" s="117">
        <f t="shared" si="5"/>
        <v>0</v>
      </c>
      <c r="G40" s="118">
        <f t="shared" si="44"/>
        <v>0</v>
      </c>
      <c r="H40" s="118">
        <f t="shared" si="45"/>
        <v>0</v>
      </c>
      <c r="I40" s="116">
        <f t="shared" si="46"/>
        <v>87</v>
      </c>
      <c r="J40" s="116">
        <f t="shared" si="47"/>
        <v>0</v>
      </c>
      <c r="K40" s="119"/>
      <c r="L40" s="119"/>
      <c r="M40" s="119"/>
      <c r="N40" s="119"/>
      <c r="O40" s="119"/>
      <c r="P40" s="119"/>
      <c r="Q40" s="119"/>
      <c r="R40" s="119"/>
      <c r="S40" s="119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244"/>
      <c r="B41" s="244"/>
      <c r="C41" s="114">
        <v>9</v>
      </c>
      <c r="D41" s="115">
        <v>58</v>
      </c>
      <c r="E41" s="116">
        <f t="shared" si="43"/>
        <v>0</v>
      </c>
      <c r="F41" s="117">
        <f t="shared" si="5"/>
        <v>0</v>
      </c>
      <c r="G41" s="118">
        <f t="shared" si="44"/>
        <v>0</v>
      </c>
      <c r="H41" s="118">
        <f t="shared" si="45"/>
        <v>0</v>
      </c>
      <c r="I41" s="116">
        <f t="shared" si="46"/>
        <v>58</v>
      </c>
      <c r="J41" s="116">
        <f t="shared" si="47"/>
        <v>0</v>
      </c>
      <c r="K41" s="119"/>
      <c r="L41" s="119"/>
      <c r="M41" s="119"/>
      <c r="N41" s="119"/>
      <c r="O41" s="119"/>
      <c r="P41" s="119"/>
      <c r="Q41" s="119"/>
      <c r="R41" s="119"/>
      <c r="S41" s="119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245"/>
      <c r="B42" s="245"/>
      <c r="C42" s="120" t="s">
        <v>90</v>
      </c>
      <c r="D42" s="121">
        <f t="shared" ref="D42:E42" si="48">SUM(D38:D41)</f>
        <v>326</v>
      </c>
      <c r="E42" s="122">
        <f t="shared" si="48"/>
        <v>0</v>
      </c>
      <c r="F42" s="123">
        <f t="shared" si="5"/>
        <v>0</v>
      </c>
      <c r="G42" s="122">
        <f t="shared" ref="G42:S42" si="49">SUM(G38:G41)</f>
        <v>0</v>
      </c>
      <c r="H42" s="122">
        <f t="shared" si="49"/>
        <v>0</v>
      </c>
      <c r="I42" s="122">
        <f t="shared" si="49"/>
        <v>326</v>
      </c>
      <c r="J42" s="122">
        <f t="shared" si="49"/>
        <v>0</v>
      </c>
      <c r="K42" s="122">
        <f t="shared" si="49"/>
        <v>0</v>
      </c>
      <c r="L42" s="122">
        <f t="shared" si="49"/>
        <v>0</v>
      </c>
      <c r="M42" s="122">
        <f t="shared" si="49"/>
        <v>0</v>
      </c>
      <c r="N42" s="122">
        <f t="shared" si="49"/>
        <v>0</v>
      </c>
      <c r="O42" s="122">
        <f t="shared" si="49"/>
        <v>0</v>
      </c>
      <c r="P42" s="122">
        <f t="shared" si="49"/>
        <v>0</v>
      </c>
      <c r="Q42" s="122">
        <f t="shared" si="49"/>
        <v>0</v>
      </c>
      <c r="R42" s="122">
        <f t="shared" si="49"/>
        <v>0</v>
      </c>
      <c r="S42" s="122">
        <f t="shared" si="49"/>
        <v>0</v>
      </c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09">
        <v>8</v>
      </c>
      <c r="B43" s="310" t="s">
        <v>34</v>
      </c>
      <c r="C43" s="114">
        <v>6</v>
      </c>
      <c r="D43" s="115">
        <v>138</v>
      </c>
      <c r="E43" s="116">
        <f t="shared" ref="E43:E46" si="50">K43+L43+N43+Q43</f>
        <v>0</v>
      </c>
      <c r="F43" s="117">
        <f t="shared" si="5"/>
        <v>0</v>
      </c>
      <c r="G43" s="118">
        <f t="shared" ref="G43:G46" si="51">O43+P43+M43</f>
        <v>0</v>
      </c>
      <c r="H43" s="118">
        <f t="shared" ref="H43:H46" si="52">S43</f>
        <v>0</v>
      </c>
      <c r="I43" s="116">
        <f t="shared" ref="I43:I46" si="53">(D43-J43)+S43</f>
        <v>138</v>
      </c>
      <c r="J43" s="116">
        <f t="shared" ref="J43:J46" si="54">SUM(K43:R43)</f>
        <v>0</v>
      </c>
      <c r="K43" s="119"/>
      <c r="L43" s="119"/>
      <c r="M43" s="119"/>
      <c r="N43" s="119"/>
      <c r="O43" s="119"/>
      <c r="P43" s="119"/>
      <c r="Q43" s="130"/>
      <c r="R43" s="130"/>
      <c r="S43" s="130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244"/>
      <c r="B44" s="244"/>
      <c r="C44" s="114">
        <v>7</v>
      </c>
      <c r="D44" s="115">
        <v>169</v>
      </c>
      <c r="E44" s="116">
        <f t="shared" si="50"/>
        <v>0</v>
      </c>
      <c r="F44" s="117">
        <f t="shared" si="5"/>
        <v>0</v>
      </c>
      <c r="G44" s="118">
        <f t="shared" si="51"/>
        <v>0</v>
      </c>
      <c r="H44" s="118">
        <f t="shared" si="52"/>
        <v>0</v>
      </c>
      <c r="I44" s="116">
        <f t="shared" si="53"/>
        <v>169</v>
      </c>
      <c r="J44" s="116">
        <f t="shared" si="54"/>
        <v>0</v>
      </c>
      <c r="K44" s="119"/>
      <c r="L44" s="119"/>
      <c r="M44" s="119"/>
      <c r="N44" s="119"/>
      <c r="O44" s="119"/>
      <c r="P44" s="119"/>
      <c r="Q44" s="131"/>
      <c r="R44" s="131"/>
      <c r="S44" s="131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244"/>
      <c r="B45" s="244"/>
      <c r="C45" s="114">
        <v>8</v>
      </c>
      <c r="D45" s="115">
        <v>124</v>
      </c>
      <c r="E45" s="116">
        <f t="shared" si="50"/>
        <v>0</v>
      </c>
      <c r="F45" s="117">
        <f t="shared" si="5"/>
        <v>0</v>
      </c>
      <c r="G45" s="118">
        <f t="shared" si="51"/>
        <v>0</v>
      </c>
      <c r="H45" s="118">
        <f t="shared" si="52"/>
        <v>0</v>
      </c>
      <c r="I45" s="116">
        <f t="shared" si="53"/>
        <v>124</v>
      </c>
      <c r="J45" s="116">
        <f t="shared" si="54"/>
        <v>0</v>
      </c>
      <c r="K45" s="119"/>
      <c r="L45" s="119"/>
      <c r="M45" s="119"/>
      <c r="N45" s="119"/>
      <c r="O45" s="119"/>
      <c r="P45" s="119"/>
      <c r="Q45" s="119"/>
      <c r="R45" s="119"/>
      <c r="S45" s="119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244"/>
      <c r="B46" s="244"/>
      <c r="C46" s="114">
        <v>9</v>
      </c>
      <c r="D46" s="115">
        <v>110</v>
      </c>
      <c r="E46" s="116">
        <f t="shared" si="50"/>
        <v>0</v>
      </c>
      <c r="F46" s="117">
        <f t="shared" si="5"/>
        <v>0</v>
      </c>
      <c r="G46" s="118">
        <f t="shared" si="51"/>
        <v>0</v>
      </c>
      <c r="H46" s="118">
        <f t="shared" si="52"/>
        <v>0</v>
      </c>
      <c r="I46" s="116">
        <f t="shared" si="53"/>
        <v>110</v>
      </c>
      <c r="J46" s="116">
        <f t="shared" si="54"/>
        <v>0</v>
      </c>
      <c r="K46" s="119"/>
      <c r="L46" s="119"/>
      <c r="M46" s="119"/>
      <c r="N46" s="119"/>
      <c r="O46" s="119"/>
      <c r="P46" s="119"/>
      <c r="Q46" s="119"/>
      <c r="R46" s="119"/>
      <c r="S46" s="119"/>
      <c r="T46" s="3"/>
      <c r="U46" s="3"/>
      <c r="V46" s="3"/>
      <c r="W46" s="3"/>
      <c r="X46" s="3"/>
      <c r="Y46" s="3"/>
      <c r="Z46" s="3"/>
    </row>
    <row r="47" spans="1:26" ht="15.75" x14ac:dyDescent="0.25">
      <c r="A47" s="245"/>
      <c r="B47" s="245"/>
      <c r="C47" s="120" t="s">
        <v>90</v>
      </c>
      <c r="D47" s="121">
        <f t="shared" ref="D47:E47" si="55">SUM(D43:D46)</f>
        <v>541</v>
      </c>
      <c r="E47" s="122">
        <f t="shared" si="55"/>
        <v>0</v>
      </c>
      <c r="F47" s="123">
        <f t="shared" si="5"/>
        <v>0</v>
      </c>
      <c r="G47" s="122">
        <f t="shared" ref="G47:S47" si="56">SUM(G43:G46)</f>
        <v>0</v>
      </c>
      <c r="H47" s="122">
        <f t="shared" si="56"/>
        <v>0</v>
      </c>
      <c r="I47" s="122">
        <f t="shared" si="56"/>
        <v>541</v>
      </c>
      <c r="J47" s="122">
        <f t="shared" si="56"/>
        <v>0</v>
      </c>
      <c r="K47" s="122">
        <f t="shared" si="56"/>
        <v>0</v>
      </c>
      <c r="L47" s="122">
        <f t="shared" si="56"/>
        <v>0</v>
      </c>
      <c r="M47" s="122">
        <f t="shared" si="56"/>
        <v>0</v>
      </c>
      <c r="N47" s="122">
        <f t="shared" si="56"/>
        <v>0</v>
      </c>
      <c r="O47" s="122">
        <f t="shared" si="56"/>
        <v>0</v>
      </c>
      <c r="P47" s="122">
        <f t="shared" si="56"/>
        <v>0</v>
      </c>
      <c r="Q47" s="122">
        <f t="shared" si="56"/>
        <v>0</v>
      </c>
      <c r="R47" s="122">
        <f t="shared" si="56"/>
        <v>0</v>
      </c>
      <c r="S47" s="122">
        <f t="shared" si="56"/>
        <v>0</v>
      </c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09">
        <v>9</v>
      </c>
      <c r="B48" s="310" t="s">
        <v>35</v>
      </c>
      <c r="C48" s="114">
        <v>6</v>
      </c>
      <c r="D48" s="115">
        <v>323</v>
      </c>
      <c r="E48" s="116">
        <f t="shared" ref="E48:E51" si="57">K48+L48+N48+Q48</f>
        <v>0</v>
      </c>
      <c r="F48" s="117">
        <f t="shared" si="5"/>
        <v>0</v>
      </c>
      <c r="G48" s="118">
        <f t="shared" ref="G48:G51" si="58">O48+P48+M48</f>
        <v>3</v>
      </c>
      <c r="H48" s="118">
        <f>S48</f>
        <v>0</v>
      </c>
      <c r="I48" s="116">
        <f t="shared" ref="I48:I51" si="59">(D48-J48)+S48</f>
        <v>320</v>
      </c>
      <c r="J48" s="116">
        <f t="shared" ref="J48:J51" si="60">SUM(K48:R48)</f>
        <v>3</v>
      </c>
      <c r="K48" s="119"/>
      <c r="L48" s="119"/>
      <c r="M48" s="119"/>
      <c r="N48" s="119"/>
      <c r="O48" s="119"/>
      <c r="P48" s="119">
        <v>3</v>
      </c>
      <c r="Q48" s="119"/>
      <c r="R48" s="119"/>
      <c r="S48" s="119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244"/>
      <c r="B49" s="244"/>
      <c r="C49" s="114">
        <v>7</v>
      </c>
      <c r="D49" s="115">
        <v>323</v>
      </c>
      <c r="E49" s="116">
        <f t="shared" si="57"/>
        <v>0</v>
      </c>
      <c r="F49" s="117">
        <f t="shared" si="5"/>
        <v>0</v>
      </c>
      <c r="G49" s="118">
        <f t="shared" si="58"/>
        <v>1</v>
      </c>
      <c r="H49" s="118">
        <v>2</v>
      </c>
      <c r="I49" s="116">
        <f t="shared" si="59"/>
        <v>324</v>
      </c>
      <c r="J49" s="116">
        <f t="shared" si="60"/>
        <v>1</v>
      </c>
      <c r="K49" s="119"/>
      <c r="L49" s="119"/>
      <c r="M49" s="119"/>
      <c r="N49" s="119"/>
      <c r="O49" s="119"/>
      <c r="P49" s="119">
        <v>1</v>
      </c>
      <c r="Q49" s="119"/>
      <c r="R49" s="119"/>
      <c r="S49" s="119">
        <v>2</v>
      </c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244"/>
      <c r="B50" s="244"/>
      <c r="C50" s="114">
        <v>8</v>
      </c>
      <c r="D50" s="115">
        <v>303</v>
      </c>
      <c r="E50" s="116">
        <f t="shared" si="57"/>
        <v>0</v>
      </c>
      <c r="F50" s="117">
        <f t="shared" si="5"/>
        <v>0</v>
      </c>
      <c r="G50" s="118">
        <f t="shared" si="58"/>
        <v>2</v>
      </c>
      <c r="H50" s="118">
        <f t="shared" ref="H50:H51" si="61">S50</f>
        <v>0</v>
      </c>
      <c r="I50" s="116">
        <f t="shared" si="59"/>
        <v>301</v>
      </c>
      <c r="J50" s="116">
        <f t="shared" si="60"/>
        <v>2</v>
      </c>
      <c r="K50" s="119"/>
      <c r="L50" s="119"/>
      <c r="M50" s="119"/>
      <c r="N50" s="119"/>
      <c r="O50" s="119"/>
      <c r="P50" s="119">
        <v>2</v>
      </c>
      <c r="Q50" s="119"/>
      <c r="R50" s="119"/>
      <c r="S50" s="119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244"/>
      <c r="B51" s="244"/>
      <c r="C51" s="114">
        <v>9</v>
      </c>
      <c r="D51" s="115">
        <v>204</v>
      </c>
      <c r="E51" s="116">
        <f t="shared" si="57"/>
        <v>0</v>
      </c>
      <c r="F51" s="117">
        <f t="shared" si="5"/>
        <v>0</v>
      </c>
      <c r="G51" s="118">
        <f t="shared" si="58"/>
        <v>0</v>
      </c>
      <c r="H51" s="118">
        <f t="shared" si="61"/>
        <v>1</v>
      </c>
      <c r="I51" s="116">
        <f t="shared" si="59"/>
        <v>205</v>
      </c>
      <c r="J51" s="116">
        <f t="shared" si="60"/>
        <v>0</v>
      </c>
      <c r="K51" s="119"/>
      <c r="L51" s="119"/>
      <c r="M51" s="119"/>
      <c r="N51" s="119"/>
      <c r="O51" s="119"/>
      <c r="P51" s="119"/>
      <c r="Q51" s="119"/>
      <c r="R51" s="119"/>
      <c r="S51" s="119">
        <v>1</v>
      </c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245"/>
      <c r="B52" s="245"/>
      <c r="C52" s="120" t="s">
        <v>90</v>
      </c>
      <c r="D52" s="121">
        <f t="shared" ref="D52:E52" si="62">SUM(D48:D51)</f>
        <v>1153</v>
      </c>
      <c r="E52" s="122">
        <f t="shared" si="62"/>
        <v>0</v>
      </c>
      <c r="F52" s="123">
        <f t="shared" si="5"/>
        <v>0</v>
      </c>
      <c r="G52" s="122">
        <f t="shared" ref="G52:S52" si="63">SUM(G48:G51)</f>
        <v>6</v>
      </c>
      <c r="H52" s="122">
        <f t="shared" si="63"/>
        <v>3</v>
      </c>
      <c r="I52" s="122">
        <f t="shared" si="63"/>
        <v>1150</v>
      </c>
      <c r="J52" s="122">
        <f t="shared" si="63"/>
        <v>6</v>
      </c>
      <c r="K52" s="122">
        <f t="shared" si="63"/>
        <v>0</v>
      </c>
      <c r="L52" s="122">
        <f t="shared" si="63"/>
        <v>0</v>
      </c>
      <c r="M52" s="122">
        <f t="shared" si="63"/>
        <v>0</v>
      </c>
      <c r="N52" s="122">
        <f t="shared" si="63"/>
        <v>0</v>
      </c>
      <c r="O52" s="122">
        <f t="shared" si="63"/>
        <v>0</v>
      </c>
      <c r="P52" s="122">
        <f t="shared" si="63"/>
        <v>6</v>
      </c>
      <c r="Q52" s="122">
        <f t="shared" si="63"/>
        <v>0</v>
      </c>
      <c r="R52" s="122">
        <f t="shared" si="63"/>
        <v>0</v>
      </c>
      <c r="S52" s="122">
        <f t="shared" si="63"/>
        <v>3</v>
      </c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09">
        <v>10</v>
      </c>
      <c r="B53" s="310" t="s">
        <v>36</v>
      </c>
      <c r="C53" s="114">
        <v>6</v>
      </c>
      <c r="D53" s="115">
        <v>153</v>
      </c>
      <c r="E53" s="116">
        <f t="shared" ref="E53:E56" si="64">K53+L53+N53+Q53</f>
        <v>0</v>
      </c>
      <c r="F53" s="117">
        <f t="shared" si="5"/>
        <v>0</v>
      </c>
      <c r="G53" s="118">
        <f t="shared" ref="G53:G56" si="65">O53+P53+M53</f>
        <v>0</v>
      </c>
      <c r="H53" s="118">
        <f t="shared" ref="H53:H56" si="66">S53</f>
        <v>0</v>
      </c>
      <c r="I53" s="116">
        <f t="shared" ref="I53:I56" si="67">(D53-J53)+S53</f>
        <v>153</v>
      </c>
      <c r="J53" s="116">
        <f t="shared" ref="J53:J56" si="68">SUM(K53:R53)</f>
        <v>0</v>
      </c>
      <c r="K53" s="119"/>
      <c r="L53" s="132"/>
      <c r="M53" s="132"/>
      <c r="N53" s="132"/>
      <c r="O53" s="132"/>
      <c r="P53" s="132"/>
      <c r="Q53" s="132"/>
      <c r="R53" s="132"/>
      <c r="S53" s="132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244"/>
      <c r="B54" s="244"/>
      <c r="C54" s="114">
        <v>7</v>
      </c>
      <c r="D54" s="115">
        <v>166</v>
      </c>
      <c r="E54" s="116">
        <f t="shared" si="64"/>
        <v>0</v>
      </c>
      <c r="F54" s="117">
        <f t="shared" si="5"/>
        <v>0</v>
      </c>
      <c r="G54" s="118">
        <f t="shared" si="65"/>
        <v>0</v>
      </c>
      <c r="H54" s="118">
        <f t="shared" si="66"/>
        <v>0</v>
      </c>
      <c r="I54" s="116">
        <f t="shared" si="67"/>
        <v>166</v>
      </c>
      <c r="J54" s="116">
        <f t="shared" si="68"/>
        <v>0</v>
      </c>
      <c r="K54" s="133"/>
      <c r="L54" s="134"/>
      <c r="M54" s="134"/>
      <c r="N54" s="134"/>
      <c r="O54" s="134"/>
      <c r="P54" s="134"/>
      <c r="Q54" s="134"/>
      <c r="R54" s="134"/>
      <c r="S54" s="134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244"/>
      <c r="B55" s="244"/>
      <c r="C55" s="114">
        <v>8</v>
      </c>
      <c r="D55" s="115">
        <v>124</v>
      </c>
      <c r="E55" s="116">
        <f t="shared" si="64"/>
        <v>0</v>
      </c>
      <c r="F55" s="117">
        <f t="shared" si="5"/>
        <v>0</v>
      </c>
      <c r="G55" s="118">
        <f t="shared" si="65"/>
        <v>0</v>
      </c>
      <c r="H55" s="118">
        <f t="shared" si="66"/>
        <v>0</v>
      </c>
      <c r="I55" s="116">
        <f t="shared" si="67"/>
        <v>124</v>
      </c>
      <c r="J55" s="116">
        <f t="shared" si="68"/>
        <v>0</v>
      </c>
      <c r="K55" s="133"/>
      <c r="L55" s="134"/>
      <c r="M55" s="134"/>
      <c r="N55" s="134"/>
      <c r="O55" s="134"/>
      <c r="P55" s="134"/>
      <c r="Q55" s="134"/>
      <c r="R55" s="134"/>
      <c r="S55" s="134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244"/>
      <c r="B56" s="244"/>
      <c r="C56" s="114">
        <v>9</v>
      </c>
      <c r="D56" s="115">
        <v>89</v>
      </c>
      <c r="E56" s="116">
        <f t="shared" si="64"/>
        <v>0</v>
      </c>
      <c r="F56" s="117">
        <f t="shared" si="5"/>
        <v>0</v>
      </c>
      <c r="G56" s="118">
        <f t="shared" si="65"/>
        <v>0</v>
      </c>
      <c r="H56" s="118">
        <f t="shared" si="66"/>
        <v>0</v>
      </c>
      <c r="I56" s="116">
        <f t="shared" si="67"/>
        <v>89</v>
      </c>
      <c r="J56" s="116">
        <f t="shared" si="68"/>
        <v>0</v>
      </c>
      <c r="K56" s="133"/>
      <c r="L56" s="134"/>
      <c r="M56" s="134"/>
      <c r="N56" s="134"/>
      <c r="O56" s="134"/>
      <c r="P56" s="134"/>
      <c r="Q56" s="134"/>
      <c r="R56" s="134"/>
      <c r="S56" s="134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245"/>
      <c r="B57" s="245"/>
      <c r="C57" s="120" t="s">
        <v>90</v>
      </c>
      <c r="D57" s="121">
        <f t="shared" ref="D57:E57" si="69">SUM(D53:D56)</f>
        <v>532</v>
      </c>
      <c r="E57" s="122">
        <f t="shared" si="69"/>
        <v>0</v>
      </c>
      <c r="F57" s="123">
        <f t="shared" si="5"/>
        <v>0</v>
      </c>
      <c r="G57" s="122">
        <f t="shared" ref="G57:S57" si="70">SUM(G53:G56)</f>
        <v>0</v>
      </c>
      <c r="H57" s="122">
        <f t="shared" si="70"/>
        <v>0</v>
      </c>
      <c r="I57" s="122">
        <f t="shared" si="70"/>
        <v>532</v>
      </c>
      <c r="J57" s="122">
        <f t="shared" si="70"/>
        <v>0</v>
      </c>
      <c r="K57" s="122">
        <f t="shared" si="70"/>
        <v>0</v>
      </c>
      <c r="L57" s="122">
        <f t="shared" si="70"/>
        <v>0</v>
      </c>
      <c r="M57" s="122">
        <f t="shared" si="70"/>
        <v>0</v>
      </c>
      <c r="N57" s="122">
        <f t="shared" si="70"/>
        <v>0</v>
      </c>
      <c r="O57" s="122">
        <f t="shared" si="70"/>
        <v>0</v>
      </c>
      <c r="P57" s="122">
        <f t="shared" si="70"/>
        <v>0</v>
      </c>
      <c r="Q57" s="122">
        <f t="shared" si="70"/>
        <v>0</v>
      </c>
      <c r="R57" s="122">
        <f t="shared" si="70"/>
        <v>0</v>
      </c>
      <c r="S57" s="122">
        <f t="shared" si="70"/>
        <v>0</v>
      </c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09">
        <v>11</v>
      </c>
      <c r="B58" s="310" t="s">
        <v>37</v>
      </c>
      <c r="C58" s="114">
        <v>6</v>
      </c>
      <c r="D58" s="115">
        <v>168</v>
      </c>
      <c r="E58" s="116">
        <f t="shared" ref="E58:E61" si="71">K58+L58+N58+Q58</f>
        <v>0</v>
      </c>
      <c r="F58" s="117">
        <f t="shared" si="5"/>
        <v>0</v>
      </c>
      <c r="G58" s="118">
        <f t="shared" ref="G58:G61" si="72">O58+P58+M58</f>
        <v>0</v>
      </c>
      <c r="H58" s="118">
        <f t="shared" ref="H58:H61" si="73">S58</f>
        <v>0</v>
      </c>
      <c r="I58" s="116">
        <f t="shared" ref="I58:I61" si="74">(D58-J58)+S58</f>
        <v>168</v>
      </c>
      <c r="J58" s="116">
        <f t="shared" ref="J58:J61" si="75">SUM(K58:R58)</f>
        <v>0</v>
      </c>
      <c r="K58" s="135"/>
      <c r="L58" s="135"/>
      <c r="M58" s="135"/>
      <c r="N58" s="135"/>
      <c r="O58" s="135"/>
      <c r="P58" s="135"/>
      <c r="Q58" s="135"/>
      <c r="R58" s="135"/>
      <c r="S58" s="135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244"/>
      <c r="B59" s="244"/>
      <c r="C59" s="114">
        <v>7</v>
      </c>
      <c r="D59" s="115">
        <v>195</v>
      </c>
      <c r="E59" s="116">
        <f t="shared" si="71"/>
        <v>0</v>
      </c>
      <c r="F59" s="117">
        <f t="shared" si="5"/>
        <v>0</v>
      </c>
      <c r="G59" s="118">
        <f t="shared" si="72"/>
        <v>0</v>
      </c>
      <c r="H59" s="118">
        <f t="shared" si="73"/>
        <v>0</v>
      </c>
      <c r="I59" s="116">
        <f t="shared" si="74"/>
        <v>195</v>
      </c>
      <c r="J59" s="116">
        <f t="shared" si="75"/>
        <v>0</v>
      </c>
      <c r="K59" s="135"/>
      <c r="L59" s="135"/>
      <c r="M59" s="135"/>
      <c r="N59" s="135"/>
      <c r="O59" s="135"/>
      <c r="P59" s="135"/>
      <c r="Q59" s="135"/>
      <c r="R59" s="135"/>
      <c r="S59" s="135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244"/>
      <c r="B60" s="244"/>
      <c r="C60" s="114">
        <v>8</v>
      </c>
      <c r="D60" s="115">
        <v>166</v>
      </c>
      <c r="E60" s="116">
        <f t="shared" si="71"/>
        <v>0</v>
      </c>
      <c r="F60" s="117">
        <f t="shared" si="5"/>
        <v>0</v>
      </c>
      <c r="G60" s="118">
        <f t="shared" si="72"/>
        <v>0</v>
      </c>
      <c r="H60" s="118">
        <f t="shared" si="73"/>
        <v>0</v>
      </c>
      <c r="I60" s="116">
        <f t="shared" si="74"/>
        <v>166</v>
      </c>
      <c r="J60" s="116">
        <f t="shared" si="75"/>
        <v>0</v>
      </c>
      <c r="K60" s="135"/>
      <c r="L60" s="135"/>
      <c r="M60" s="135"/>
      <c r="N60" s="135"/>
      <c r="O60" s="135"/>
      <c r="P60" s="135"/>
      <c r="Q60" s="135"/>
      <c r="R60" s="135"/>
      <c r="S60" s="135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244"/>
      <c r="B61" s="244"/>
      <c r="C61" s="114">
        <v>9</v>
      </c>
      <c r="D61" s="115">
        <v>108</v>
      </c>
      <c r="E61" s="116">
        <f t="shared" si="71"/>
        <v>0</v>
      </c>
      <c r="F61" s="117">
        <f t="shared" si="5"/>
        <v>0</v>
      </c>
      <c r="G61" s="118">
        <f t="shared" si="72"/>
        <v>0</v>
      </c>
      <c r="H61" s="118">
        <f t="shared" si="73"/>
        <v>0</v>
      </c>
      <c r="I61" s="116">
        <f t="shared" si="74"/>
        <v>108</v>
      </c>
      <c r="J61" s="116">
        <f t="shared" si="75"/>
        <v>0</v>
      </c>
      <c r="K61" s="135"/>
      <c r="L61" s="135"/>
      <c r="M61" s="135"/>
      <c r="N61" s="135"/>
      <c r="O61" s="135"/>
      <c r="P61" s="135"/>
      <c r="Q61" s="135"/>
      <c r="R61" s="135"/>
      <c r="S61" s="135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245"/>
      <c r="B62" s="245"/>
      <c r="C62" s="120" t="s">
        <v>90</v>
      </c>
      <c r="D62" s="121">
        <f t="shared" ref="D62:E62" si="76">SUM(D58:D61)</f>
        <v>637</v>
      </c>
      <c r="E62" s="122">
        <f t="shared" si="76"/>
        <v>0</v>
      </c>
      <c r="F62" s="123">
        <f t="shared" si="5"/>
        <v>0</v>
      </c>
      <c r="G62" s="122">
        <f t="shared" ref="G62:S62" si="77">SUM(G58:G61)</f>
        <v>0</v>
      </c>
      <c r="H62" s="122">
        <f t="shared" si="77"/>
        <v>0</v>
      </c>
      <c r="I62" s="122">
        <f t="shared" si="77"/>
        <v>637</v>
      </c>
      <c r="J62" s="122">
        <f t="shared" si="77"/>
        <v>0</v>
      </c>
      <c r="K62" s="122">
        <f t="shared" si="77"/>
        <v>0</v>
      </c>
      <c r="L62" s="122">
        <f t="shared" si="77"/>
        <v>0</v>
      </c>
      <c r="M62" s="122">
        <f t="shared" si="77"/>
        <v>0</v>
      </c>
      <c r="N62" s="122">
        <f t="shared" si="77"/>
        <v>0</v>
      </c>
      <c r="O62" s="122">
        <f t="shared" si="77"/>
        <v>0</v>
      </c>
      <c r="P62" s="122">
        <f t="shared" si="77"/>
        <v>0</v>
      </c>
      <c r="Q62" s="122">
        <f t="shared" si="77"/>
        <v>0</v>
      </c>
      <c r="R62" s="122">
        <f t="shared" si="77"/>
        <v>0</v>
      </c>
      <c r="S62" s="122">
        <f t="shared" si="77"/>
        <v>0</v>
      </c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09">
        <v>12</v>
      </c>
      <c r="B63" s="310" t="s">
        <v>38</v>
      </c>
      <c r="C63" s="114">
        <v>6</v>
      </c>
      <c r="D63" s="115">
        <v>148</v>
      </c>
      <c r="E63" s="116">
        <f t="shared" ref="E63:E66" si="78">K63+L63+N63+Q63</f>
        <v>0</v>
      </c>
      <c r="F63" s="117">
        <f t="shared" si="5"/>
        <v>0</v>
      </c>
      <c r="G63" s="118">
        <f t="shared" ref="G63:G71" si="79">O63+P63+M63</f>
        <v>0</v>
      </c>
      <c r="H63" s="118">
        <f t="shared" ref="H63:H66" si="80">S63</f>
        <v>1</v>
      </c>
      <c r="I63" s="116">
        <f t="shared" ref="I63:I66" si="81">(D63-J63)+S63</f>
        <v>149</v>
      </c>
      <c r="J63" s="116">
        <f t="shared" ref="J63:J66" si="82">SUM(K63:R63)</f>
        <v>0</v>
      </c>
      <c r="K63" s="135"/>
      <c r="L63" s="135"/>
      <c r="M63" s="135"/>
      <c r="N63" s="136"/>
      <c r="O63" s="137"/>
      <c r="P63" s="137"/>
      <c r="Q63" s="137"/>
      <c r="R63" s="137"/>
      <c r="S63" s="137">
        <v>1</v>
      </c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244"/>
      <c r="B64" s="244"/>
      <c r="C64" s="114">
        <v>7</v>
      </c>
      <c r="D64" s="115">
        <v>172</v>
      </c>
      <c r="E64" s="116">
        <f t="shared" si="78"/>
        <v>0</v>
      </c>
      <c r="F64" s="117">
        <f t="shared" si="5"/>
        <v>0</v>
      </c>
      <c r="G64" s="118">
        <f t="shared" si="79"/>
        <v>1</v>
      </c>
      <c r="H64" s="118">
        <f t="shared" si="80"/>
        <v>1</v>
      </c>
      <c r="I64" s="116">
        <f t="shared" si="81"/>
        <v>172</v>
      </c>
      <c r="J64" s="116">
        <f t="shared" si="82"/>
        <v>1</v>
      </c>
      <c r="K64" s="135"/>
      <c r="L64" s="135"/>
      <c r="M64" s="135"/>
      <c r="N64" s="136"/>
      <c r="O64" s="137">
        <v>1</v>
      </c>
      <c r="P64" s="137"/>
      <c r="Q64" s="137"/>
      <c r="R64" s="137"/>
      <c r="S64" s="137">
        <v>1</v>
      </c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244"/>
      <c r="B65" s="244"/>
      <c r="C65" s="114">
        <v>8</v>
      </c>
      <c r="D65" s="115">
        <v>124</v>
      </c>
      <c r="E65" s="116">
        <f t="shared" si="78"/>
        <v>0</v>
      </c>
      <c r="F65" s="117">
        <f t="shared" si="5"/>
        <v>0</v>
      </c>
      <c r="G65" s="118">
        <f t="shared" si="79"/>
        <v>1</v>
      </c>
      <c r="H65" s="118">
        <f t="shared" si="80"/>
        <v>1</v>
      </c>
      <c r="I65" s="116">
        <f t="shared" si="81"/>
        <v>124</v>
      </c>
      <c r="J65" s="116">
        <f t="shared" si="82"/>
        <v>1</v>
      </c>
      <c r="K65" s="135"/>
      <c r="L65" s="135"/>
      <c r="M65" s="135"/>
      <c r="N65" s="136"/>
      <c r="O65" s="137">
        <v>1</v>
      </c>
      <c r="P65" s="137"/>
      <c r="Q65" s="137"/>
      <c r="R65" s="137"/>
      <c r="S65" s="137">
        <v>1</v>
      </c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244"/>
      <c r="B66" s="244"/>
      <c r="C66" s="114">
        <v>9</v>
      </c>
      <c r="D66" s="115">
        <v>95</v>
      </c>
      <c r="E66" s="116">
        <f t="shared" si="78"/>
        <v>0</v>
      </c>
      <c r="F66" s="117">
        <f t="shared" si="5"/>
        <v>0</v>
      </c>
      <c r="G66" s="118">
        <f t="shared" si="79"/>
        <v>0</v>
      </c>
      <c r="H66" s="118">
        <f t="shared" si="80"/>
        <v>0</v>
      </c>
      <c r="I66" s="116">
        <f t="shared" si="81"/>
        <v>95</v>
      </c>
      <c r="J66" s="116">
        <f t="shared" si="82"/>
        <v>0</v>
      </c>
      <c r="K66" s="135"/>
      <c r="L66" s="135"/>
      <c r="M66" s="135"/>
      <c r="N66" s="136"/>
      <c r="O66" s="137"/>
      <c r="P66" s="137"/>
      <c r="Q66" s="137"/>
      <c r="R66" s="137"/>
      <c r="S66" s="137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245"/>
      <c r="B67" s="245"/>
      <c r="C67" s="120" t="s">
        <v>90</v>
      </c>
      <c r="D67" s="121">
        <f t="shared" ref="D67:E67" si="83">SUM(D63:D66)</f>
        <v>539</v>
      </c>
      <c r="E67" s="122">
        <f t="shared" si="83"/>
        <v>0</v>
      </c>
      <c r="F67" s="123">
        <f t="shared" si="5"/>
        <v>0</v>
      </c>
      <c r="G67" s="122">
        <f t="shared" ref="G67:S67" si="84">SUM(G63:G66)</f>
        <v>2</v>
      </c>
      <c r="H67" s="122">
        <f t="shared" si="84"/>
        <v>3</v>
      </c>
      <c r="I67" s="122">
        <f t="shared" si="84"/>
        <v>540</v>
      </c>
      <c r="J67" s="122">
        <f t="shared" si="84"/>
        <v>2</v>
      </c>
      <c r="K67" s="122">
        <f t="shared" si="84"/>
        <v>0</v>
      </c>
      <c r="L67" s="122">
        <f t="shared" si="84"/>
        <v>0</v>
      </c>
      <c r="M67" s="122">
        <f t="shared" si="84"/>
        <v>0</v>
      </c>
      <c r="N67" s="122">
        <f t="shared" si="84"/>
        <v>0</v>
      </c>
      <c r="O67" s="122">
        <f t="shared" si="84"/>
        <v>2</v>
      </c>
      <c r="P67" s="122">
        <f t="shared" si="84"/>
        <v>0</v>
      </c>
      <c r="Q67" s="122">
        <f t="shared" si="84"/>
        <v>0</v>
      </c>
      <c r="R67" s="122">
        <f t="shared" si="84"/>
        <v>0</v>
      </c>
      <c r="S67" s="122">
        <f t="shared" si="84"/>
        <v>3</v>
      </c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09">
        <v>13</v>
      </c>
      <c r="B68" s="310" t="s">
        <v>39</v>
      </c>
      <c r="C68" s="114">
        <v>6</v>
      </c>
      <c r="D68" s="115">
        <v>67</v>
      </c>
      <c r="E68" s="116">
        <f t="shared" ref="E68:E71" si="85">K68+L68+N68+Q68</f>
        <v>0</v>
      </c>
      <c r="F68" s="117">
        <f t="shared" si="5"/>
        <v>0</v>
      </c>
      <c r="G68" s="118">
        <f t="shared" si="79"/>
        <v>1</v>
      </c>
      <c r="H68" s="118">
        <f t="shared" ref="H68:H71" si="86">S68</f>
        <v>0</v>
      </c>
      <c r="I68" s="116">
        <f>(D68-J68)+S68</f>
        <v>66</v>
      </c>
      <c r="J68" s="116">
        <v>1</v>
      </c>
      <c r="K68" s="119"/>
      <c r="L68" s="119"/>
      <c r="M68" s="119"/>
      <c r="N68" s="119"/>
      <c r="O68" s="119">
        <v>1</v>
      </c>
      <c r="P68" s="119"/>
      <c r="Q68" s="119"/>
      <c r="R68" s="119"/>
      <c r="S68" s="119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244"/>
      <c r="B69" s="244"/>
      <c r="C69" s="114">
        <v>7</v>
      </c>
      <c r="D69" s="115">
        <v>89</v>
      </c>
      <c r="E69" s="116">
        <f t="shared" si="85"/>
        <v>0</v>
      </c>
      <c r="F69" s="117">
        <f t="shared" si="5"/>
        <v>0</v>
      </c>
      <c r="G69" s="118">
        <f t="shared" si="79"/>
        <v>0</v>
      </c>
      <c r="H69" s="118">
        <f t="shared" si="86"/>
        <v>0</v>
      </c>
      <c r="I69" s="116">
        <v>88</v>
      </c>
      <c r="J69" s="116">
        <v>1</v>
      </c>
      <c r="K69" s="119"/>
      <c r="L69" s="119"/>
      <c r="M69" s="119"/>
      <c r="N69" s="119"/>
      <c r="O69" s="119"/>
      <c r="P69" s="119"/>
      <c r="Q69" s="119"/>
      <c r="R69" s="119">
        <v>1</v>
      </c>
      <c r="S69" s="119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244"/>
      <c r="B70" s="244"/>
      <c r="C70" s="114">
        <v>8</v>
      </c>
      <c r="D70" s="115">
        <v>74</v>
      </c>
      <c r="E70" s="116">
        <f t="shared" si="85"/>
        <v>0</v>
      </c>
      <c r="F70" s="117">
        <f t="shared" si="5"/>
        <v>0</v>
      </c>
      <c r="G70" s="118">
        <f t="shared" si="79"/>
        <v>0</v>
      </c>
      <c r="H70" s="118">
        <f t="shared" si="86"/>
        <v>0</v>
      </c>
      <c r="I70" s="116">
        <f t="shared" ref="I70:I71" si="87">(D70-J70)+S70</f>
        <v>74</v>
      </c>
      <c r="J70" s="116">
        <f t="shared" ref="J70:J71" si="88">SUM(K70:R70)</f>
        <v>0</v>
      </c>
      <c r="K70" s="119"/>
      <c r="L70" s="119"/>
      <c r="M70" s="119"/>
      <c r="N70" s="119"/>
      <c r="O70" s="119"/>
      <c r="P70" s="119"/>
      <c r="Q70" s="119"/>
      <c r="R70" s="119"/>
      <c r="S70" s="119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244"/>
      <c r="B71" s="244"/>
      <c r="C71" s="114">
        <v>9</v>
      </c>
      <c r="D71" s="115">
        <v>55</v>
      </c>
      <c r="E71" s="116">
        <f t="shared" si="85"/>
        <v>0</v>
      </c>
      <c r="F71" s="117">
        <f t="shared" si="5"/>
        <v>0</v>
      </c>
      <c r="G71" s="118">
        <f t="shared" si="79"/>
        <v>0</v>
      </c>
      <c r="H71" s="118">
        <f t="shared" si="86"/>
        <v>0</v>
      </c>
      <c r="I71" s="116">
        <f t="shared" si="87"/>
        <v>55</v>
      </c>
      <c r="J71" s="116">
        <f t="shared" si="88"/>
        <v>0</v>
      </c>
      <c r="K71" s="119"/>
      <c r="L71" s="119"/>
      <c r="M71" s="119"/>
      <c r="N71" s="119"/>
      <c r="O71" s="119"/>
      <c r="P71" s="119"/>
      <c r="Q71" s="119"/>
      <c r="R71" s="119"/>
      <c r="S71" s="119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245"/>
      <c r="B72" s="245"/>
      <c r="C72" s="120" t="s">
        <v>90</v>
      </c>
      <c r="D72" s="121">
        <f t="shared" ref="D72:E72" si="89">SUM(D68:D71)</f>
        <v>285</v>
      </c>
      <c r="E72" s="122">
        <f t="shared" si="89"/>
        <v>0</v>
      </c>
      <c r="F72" s="123">
        <f t="shared" si="5"/>
        <v>0</v>
      </c>
      <c r="G72" s="122">
        <f t="shared" ref="G72:S72" si="90">SUM(G68:G71)</f>
        <v>1</v>
      </c>
      <c r="H72" s="122">
        <f t="shared" si="90"/>
        <v>0</v>
      </c>
      <c r="I72" s="122">
        <f t="shared" si="90"/>
        <v>283</v>
      </c>
      <c r="J72" s="122">
        <f t="shared" si="90"/>
        <v>2</v>
      </c>
      <c r="K72" s="122">
        <f t="shared" si="90"/>
        <v>0</v>
      </c>
      <c r="L72" s="122">
        <f t="shared" si="90"/>
        <v>0</v>
      </c>
      <c r="M72" s="122">
        <f t="shared" si="90"/>
        <v>0</v>
      </c>
      <c r="N72" s="122">
        <f t="shared" si="90"/>
        <v>0</v>
      </c>
      <c r="O72" s="122">
        <f t="shared" si="90"/>
        <v>1</v>
      </c>
      <c r="P72" s="122">
        <f t="shared" si="90"/>
        <v>0</v>
      </c>
      <c r="Q72" s="122">
        <f t="shared" si="90"/>
        <v>0</v>
      </c>
      <c r="R72" s="122">
        <f t="shared" si="90"/>
        <v>1</v>
      </c>
      <c r="S72" s="122">
        <f t="shared" si="90"/>
        <v>0</v>
      </c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09">
        <v>14</v>
      </c>
      <c r="B73" s="310" t="s">
        <v>91</v>
      </c>
      <c r="C73" s="114">
        <v>6</v>
      </c>
      <c r="D73" s="115">
        <v>469</v>
      </c>
      <c r="E73" s="116">
        <f t="shared" ref="E73:E76" si="91">K73+L73+N73+Q73</f>
        <v>0</v>
      </c>
      <c r="F73" s="117">
        <f t="shared" si="5"/>
        <v>0</v>
      </c>
      <c r="G73" s="118">
        <f t="shared" ref="G73:G76" si="92">O73+P73+M73</f>
        <v>3</v>
      </c>
      <c r="H73" s="118">
        <f t="shared" ref="H73:H76" si="93">S73</f>
        <v>1</v>
      </c>
      <c r="I73" s="116">
        <f t="shared" ref="I73:I76" si="94">(D73-J73)+S73</f>
        <v>467</v>
      </c>
      <c r="J73" s="116">
        <f t="shared" ref="J73:J76" si="95">SUM(K73:R73)</f>
        <v>3</v>
      </c>
      <c r="K73" s="119"/>
      <c r="L73" s="119"/>
      <c r="M73" s="119"/>
      <c r="N73" s="119"/>
      <c r="O73" s="119"/>
      <c r="P73" s="125">
        <v>3</v>
      </c>
      <c r="Q73" s="119"/>
      <c r="R73" s="119"/>
      <c r="S73" s="119">
        <v>1</v>
      </c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244"/>
      <c r="B74" s="244"/>
      <c r="C74" s="114">
        <v>7</v>
      </c>
      <c r="D74" s="115">
        <v>501</v>
      </c>
      <c r="E74" s="116">
        <f t="shared" si="91"/>
        <v>0</v>
      </c>
      <c r="F74" s="117">
        <f t="shared" si="5"/>
        <v>0</v>
      </c>
      <c r="G74" s="118">
        <f t="shared" si="92"/>
        <v>3</v>
      </c>
      <c r="H74" s="118">
        <f t="shared" si="93"/>
        <v>0</v>
      </c>
      <c r="I74" s="116">
        <f t="shared" si="94"/>
        <v>498</v>
      </c>
      <c r="J74" s="116">
        <f t="shared" si="95"/>
        <v>3</v>
      </c>
      <c r="K74" s="119"/>
      <c r="L74" s="119"/>
      <c r="M74" s="119"/>
      <c r="N74" s="119"/>
      <c r="O74" s="119"/>
      <c r="P74" s="127">
        <v>3</v>
      </c>
      <c r="Q74" s="119"/>
      <c r="R74" s="119"/>
      <c r="S74" s="119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244"/>
      <c r="B75" s="244"/>
      <c r="C75" s="114">
        <v>8</v>
      </c>
      <c r="D75" s="115">
        <v>431</v>
      </c>
      <c r="E75" s="116">
        <f t="shared" si="91"/>
        <v>0</v>
      </c>
      <c r="F75" s="117">
        <f t="shared" si="5"/>
        <v>0</v>
      </c>
      <c r="G75" s="118">
        <f t="shared" si="92"/>
        <v>0</v>
      </c>
      <c r="H75" s="118">
        <f t="shared" si="93"/>
        <v>0</v>
      </c>
      <c r="I75" s="116">
        <f t="shared" si="94"/>
        <v>431</v>
      </c>
      <c r="J75" s="116">
        <f t="shared" si="95"/>
        <v>0</v>
      </c>
      <c r="K75" s="119"/>
      <c r="L75" s="119"/>
      <c r="M75" s="119"/>
      <c r="N75" s="119"/>
      <c r="O75" s="119"/>
      <c r="P75" s="127"/>
      <c r="Q75" s="119"/>
      <c r="R75" s="119"/>
      <c r="S75" s="119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244"/>
      <c r="B76" s="244"/>
      <c r="C76" s="114">
        <v>9</v>
      </c>
      <c r="D76" s="115">
        <v>317</v>
      </c>
      <c r="E76" s="116">
        <f t="shared" si="91"/>
        <v>0</v>
      </c>
      <c r="F76" s="117">
        <f t="shared" si="5"/>
        <v>0</v>
      </c>
      <c r="G76" s="118">
        <f t="shared" si="92"/>
        <v>6</v>
      </c>
      <c r="H76" s="118">
        <f t="shared" si="93"/>
        <v>0</v>
      </c>
      <c r="I76" s="116">
        <f t="shared" si="94"/>
        <v>311</v>
      </c>
      <c r="J76" s="116">
        <f t="shared" si="95"/>
        <v>6</v>
      </c>
      <c r="K76" s="119"/>
      <c r="L76" s="119"/>
      <c r="M76" s="119"/>
      <c r="N76" s="119"/>
      <c r="O76" s="119"/>
      <c r="P76" s="127">
        <v>6</v>
      </c>
      <c r="Q76" s="119"/>
      <c r="R76" s="119"/>
      <c r="S76" s="119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245"/>
      <c r="B77" s="245"/>
      <c r="C77" s="120" t="s">
        <v>90</v>
      </c>
      <c r="D77" s="121">
        <f t="shared" ref="D77:E77" si="96">SUM(D73:D76)</f>
        <v>1718</v>
      </c>
      <c r="E77" s="122">
        <f t="shared" si="96"/>
        <v>0</v>
      </c>
      <c r="F77" s="123">
        <f t="shared" si="5"/>
        <v>0</v>
      </c>
      <c r="G77" s="122">
        <f t="shared" ref="G77:S77" si="97">SUM(G73:G76)</f>
        <v>12</v>
      </c>
      <c r="H77" s="122">
        <f t="shared" si="97"/>
        <v>1</v>
      </c>
      <c r="I77" s="122">
        <f t="shared" si="97"/>
        <v>1707</v>
      </c>
      <c r="J77" s="122">
        <f t="shared" si="97"/>
        <v>12</v>
      </c>
      <c r="K77" s="122">
        <f t="shared" si="97"/>
        <v>0</v>
      </c>
      <c r="L77" s="122">
        <f t="shared" si="97"/>
        <v>0</v>
      </c>
      <c r="M77" s="122">
        <f t="shared" si="97"/>
        <v>0</v>
      </c>
      <c r="N77" s="122">
        <f t="shared" si="97"/>
        <v>0</v>
      </c>
      <c r="O77" s="122">
        <f t="shared" si="97"/>
        <v>0</v>
      </c>
      <c r="P77" s="122">
        <f t="shared" si="97"/>
        <v>12</v>
      </c>
      <c r="Q77" s="122">
        <f t="shared" si="97"/>
        <v>0</v>
      </c>
      <c r="R77" s="122">
        <f t="shared" si="97"/>
        <v>0</v>
      </c>
      <c r="S77" s="122">
        <f t="shared" si="97"/>
        <v>1</v>
      </c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09">
        <v>15</v>
      </c>
      <c r="B78" s="310" t="s">
        <v>41</v>
      </c>
      <c r="C78" s="114">
        <v>6</v>
      </c>
      <c r="D78" s="115">
        <v>216</v>
      </c>
      <c r="E78" s="116">
        <f t="shared" ref="E78:E81" si="98">K78+L78+N78+Q78</f>
        <v>0</v>
      </c>
      <c r="F78" s="117">
        <f t="shared" si="5"/>
        <v>0</v>
      </c>
      <c r="G78" s="118">
        <f t="shared" ref="G78:G81" si="99">O78+P78+M78</f>
        <v>0</v>
      </c>
      <c r="H78" s="118">
        <f t="shared" ref="H78:H81" si="100">S78</f>
        <v>0</v>
      </c>
      <c r="I78" s="116">
        <f t="shared" ref="I78:I81" si="101">(D78-J78)+S78</f>
        <v>216</v>
      </c>
      <c r="J78" s="116">
        <f t="shared" ref="J78:J81" si="102">SUM(K78:R78)</f>
        <v>0</v>
      </c>
      <c r="K78" s="119"/>
      <c r="L78" s="119"/>
      <c r="M78" s="119"/>
      <c r="N78" s="119"/>
      <c r="O78" s="119"/>
      <c r="P78" s="125"/>
      <c r="Q78" s="126"/>
      <c r="R78" s="126"/>
      <c r="S78" s="126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244"/>
      <c r="B79" s="244"/>
      <c r="C79" s="114">
        <v>7</v>
      </c>
      <c r="D79" s="115">
        <v>271</v>
      </c>
      <c r="E79" s="116">
        <f t="shared" si="98"/>
        <v>0</v>
      </c>
      <c r="F79" s="117">
        <f t="shared" si="5"/>
        <v>0</v>
      </c>
      <c r="G79" s="118">
        <f t="shared" si="99"/>
        <v>2</v>
      </c>
      <c r="H79" s="118">
        <f t="shared" si="100"/>
        <v>0</v>
      </c>
      <c r="I79" s="116">
        <f t="shared" si="101"/>
        <v>269</v>
      </c>
      <c r="J79" s="116">
        <f t="shared" si="102"/>
        <v>2</v>
      </c>
      <c r="K79" s="119"/>
      <c r="L79" s="119"/>
      <c r="M79" s="119"/>
      <c r="N79" s="119"/>
      <c r="O79" s="119"/>
      <c r="P79" s="127">
        <v>2</v>
      </c>
      <c r="Q79" s="128"/>
      <c r="R79" s="128"/>
      <c r="S79" s="128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244"/>
      <c r="B80" s="244"/>
      <c r="C80" s="114">
        <v>8</v>
      </c>
      <c r="D80" s="115">
        <v>197</v>
      </c>
      <c r="E80" s="116">
        <f t="shared" si="98"/>
        <v>0</v>
      </c>
      <c r="F80" s="117">
        <f t="shared" si="5"/>
        <v>0</v>
      </c>
      <c r="G80" s="118">
        <f t="shared" si="99"/>
        <v>0</v>
      </c>
      <c r="H80" s="118">
        <f t="shared" si="100"/>
        <v>1</v>
      </c>
      <c r="I80" s="116">
        <f t="shared" si="101"/>
        <v>198</v>
      </c>
      <c r="J80" s="116">
        <f t="shared" si="102"/>
        <v>0</v>
      </c>
      <c r="K80" s="119"/>
      <c r="L80" s="119"/>
      <c r="M80" s="119"/>
      <c r="N80" s="119"/>
      <c r="O80" s="119"/>
      <c r="P80" s="127"/>
      <c r="Q80" s="128"/>
      <c r="R80" s="128"/>
      <c r="S80" s="128">
        <v>1</v>
      </c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244"/>
      <c r="B81" s="244"/>
      <c r="C81" s="114">
        <v>9</v>
      </c>
      <c r="D81" s="115">
        <v>148</v>
      </c>
      <c r="E81" s="116">
        <f t="shared" si="98"/>
        <v>0</v>
      </c>
      <c r="F81" s="117">
        <f t="shared" si="5"/>
        <v>0</v>
      </c>
      <c r="G81" s="118">
        <f t="shared" si="99"/>
        <v>2</v>
      </c>
      <c r="H81" s="118">
        <f t="shared" si="100"/>
        <v>1</v>
      </c>
      <c r="I81" s="116">
        <f t="shared" si="101"/>
        <v>147</v>
      </c>
      <c r="J81" s="116">
        <f t="shared" si="102"/>
        <v>2</v>
      </c>
      <c r="K81" s="119"/>
      <c r="L81" s="119"/>
      <c r="M81" s="119"/>
      <c r="N81" s="119"/>
      <c r="O81" s="119"/>
      <c r="P81" s="127">
        <v>2</v>
      </c>
      <c r="Q81" s="128"/>
      <c r="R81" s="128"/>
      <c r="S81" s="128">
        <v>1</v>
      </c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245"/>
      <c r="B82" s="245"/>
      <c r="C82" s="79" t="s">
        <v>90</v>
      </c>
      <c r="D82" s="80">
        <f t="shared" ref="D82:E82" si="103">SUM(D78:D81)</f>
        <v>832</v>
      </c>
      <c r="E82" s="81">
        <f t="shared" si="103"/>
        <v>0</v>
      </c>
      <c r="F82" s="82">
        <f t="shared" si="5"/>
        <v>0</v>
      </c>
      <c r="G82" s="81">
        <f t="shared" ref="G82:S82" si="104">SUM(G78:G81)</f>
        <v>4</v>
      </c>
      <c r="H82" s="81">
        <f t="shared" si="104"/>
        <v>2</v>
      </c>
      <c r="I82" s="81">
        <f t="shared" si="104"/>
        <v>830</v>
      </c>
      <c r="J82" s="81">
        <f t="shared" si="104"/>
        <v>4</v>
      </c>
      <c r="K82" s="81">
        <f t="shared" si="104"/>
        <v>0</v>
      </c>
      <c r="L82" s="81">
        <f t="shared" si="104"/>
        <v>0</v>
      </c>
      <c r="M82" s="81">
        <f t="shared" si="104"/>
        <v>0</v>
      </c>
      <c r="N82" s="81">
        <f t="shared" si="104"/>
        <v>0</v>
      </c>
      <c r="O82" s="81">
        <f t="shared" si="104"/>
        <v>0</v>
      </c>
      <c r="P82" s="81">
        <f t="shared" si="104"/>
        <v>4</v>
      </c>
      <c r="Q82" s="81">
        <f t="shared" si="104"/>
        <v>0</v>
      </c>
      <c r="R82" s="81">
        <f t="shared" si="104"/>
        <v>0</v>
      </c>
      <c r="S82" s="81">
        <f t="shared" si="104"/>
        <v>2</v>
      </c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09"/>
      <c r="B83" s="311" t="s">
        <v>92</v>
      </c>
      <c r="C83" s="78">
        <v>6</v>
      </c>
      <c r="D83" s="83">
        <f t="shared" ref="D83:E83" si="105">D78+D73+D68+D63+D58+D53+D48+D43+D38+D33+D28+D23+D18+D13+D8</f>
        <v>2457</v>
      </c>
      <c r="E83" s="83">
        <f t="shared" si="105"/>
        <v>1</v>
      </c>
      <c r="F83" s="84">
        <f t="shared" si="5"/>
        <v>4.0700040700040698E-4</v>
      </c>
      <c r="G83" s="83">
        <f t="shared" ref="G83:I83" si="106">G78+G73+G68+G63+G58+G53+G48+G43+G38+G33+G28+G23+G18+G13+G8</f>
        <v>9</v>
      </c>
      <c r="H83" s="83">
        <f t="shared" si="106"/>
        <v>3</v>
      </c>
      <c r="I83" s="83">
        <f t="shared" si="106"/>
        <v>2450</v>
      </c>
      <c r="J83" s="83">
        <f t="shared" ref="J83:J86" si="107">SUM(K83:R83)</f>
        <v>10</v>
      </c>
      <c r="K83" s="83">
        <f t="shared" ref="K83:S83" si="108">K78+K73+K68+K63+K58+K53+K48+K43+K38+K33+K28+K23+K18+K13+K8</f>
        <v>0</v>
      </c>
      <c r="L83" s="83">
        <f t="shared" si="108"/>
        <v>0</v>
      </c>
      <c r="M83" s="83">
        <f t="shared" si="108"/>
        <v>0</v>
      </c>
      <c r="N83" s="83">
        <f t="shared" si="108"/>
        <v>0</v>
      </c>
      <c r="O83" s="83">
        <f t="shared" si="108"/>
        <v>3</v>
      </c>
      <c r="P83" s="83">
        <f t="shared" si="108"/>
        <v>6</v>
      </c>
      <c r="Q83" s="83">
        <f t="shared" si="108"/>
        <v>1</v>
      </c>
      <c r="R83" s="83">
        <f t="shared" si="108"/>
        <v>0</v>
      </c>
      <c r="S83" s="83">
        <f t="shared" si="108"/>
        <v>3</v>
      </c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244"/>
      <c r="B84" s="244"/>
      <c r="C84" s="78">
        <v>7</v>
      </c>
      <c r="D84" s="83">
        <f t="shared" ref="D84:E84" si="109">D79+D74+D69+D64+D59+D54+D49+D44+D39+D34+D29+D24+D19+D14+D9</f>
        <v>2690</v>
      </c>
      <c r="E84" s="83">
        <f t="shared" si="109"/>
        <v>0</v>
      </c>
      <c r="F84" s="84">
        <f t="shared" si="5"/>
        <v>0</v>
      </c>
      <c r="G84" s="83">
        <f>G79+G74+G69+G64+G59+G54+G49+G44+G39+G34+G29+G24+G19+G14+G9</f>
        <v>12</v>
      </c>
      <c r="H84" s="83">
        <f t="shared" ref="H84:I84" si="110">H79+H74+H69+H64+H59+H54+H49+H44+H39+H34+H29+H24+H19+H14+H9</f>
        <v>4</v>
      </c>
      <c r="I84" s="83">
        <f t="shared" si="110"/>
        <v>2681</v>
      </c>
      <c r="J84" s="83">
        <f t="shared" si="107"/>
        <v>13</v>
      </c>
      <c r="K84" s="83">
        <f t="shared" ref="K84:S84" si="111">K79+K74+K69+K64+K59+K54+K49+K44+K39+K34+K29+K24+K19+K14+K9</f>
        <v>0</v>
      </c>
      <c r="L84" s="83">
        <f t="shared" si="111"/>
        <v>0</v>
      </c>
      <c r="M84" s="83">
        <f t="shared" si="111"/>
        <v>0</v>
      </c>
      <c r="N84" s="83">
        <f t="shared" si="111"/>
        <v>0</v>
      </c>
      <c r="O84" s="83">
        <f t="shared" si="111"/>
        <v>2</v>
      </c>
      <c r="P84" s="83">
        <f t="shared" si="111"/>
        <v>10</v>
      </c>
      <c r="Q84" s="83">
        <f t="shared" si="111"/>
        <v>0</v>
      </c>
      <c r="R84" s="83">
        <f t="shared" si="111"/>
        <v>1</v>
      </c>
      <c r="S84" s="83">
        <f t="shared" si="111"/>
        <v>4</v>
      </c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244"/>
      <c r="B85" s="244"/>
      <c r="C85" s="78">
        <v>8</v>
      </c>
      <c r="D85" s="83">
        <f t="shared" ref="D85:E85" si="112">D80+D75+D70+D65+D60+D55+D50+D45+D40+D35+D30+D25+D20+D15+D10</f>
        <v>2273</v>
      </c>
      <c r="E85" s="83">
        <f t="shared" si="112"/>
        <v>2</v>
      </c>
      <c r="F85" s="84">
        <f t="shared" si="5"/>
        <v>8.7989441267047959E-4</v>
      </c>
      <c r="G85" s="83">
        <f t="shared" ref="G85:I85" si="113">G80+G75+G70+G65+G60+G55+G50+G45+G40+G35+G30+G25+G20+G15+G10</f>
        <v>3</v>
      </c>
      <c r="H85" s="83">
        <f t="shared" si="113"/>
        <v>3</v>
      </c>
      <c r="I85" s="83">
        <f t="shared" si="113"/>
        <v>2271</v>
      </c>
      <c r="J85" s="83">
        <f t="shared" si="107"/>
        <v>5</v>
      </c>
      <c r="K85" s="83">
        <f t="shared" ref="K85:S85" si="114">K80+K75+K70+K65+K60+K55+K50+K45+K40+K35+K30+K25+K20+K15+K10</f>
        <v>0</v>
      </c>
      <c r="L85" s="83">
        <f t="shared" si="114"/>
        <v>0</v>
      </c>
      <c r="M85" s="83">
        <f t="shared" si="114"/>
        <v>0</v>
      </c>
      <c r="N85" s="83">
        <f t="shared" si="114"/>
        <v>0</v>
      </c>
      <c r="O85" s="83">
        <f t="shared" si="114"/>
        <v>1</v>
      </c>
      <c r="P85" s="83">
        <f t="shared" si="114"/>
        <v>2</v>
      </c>
      <c r="Q85" s="83">
        <f t="shared" si="114"/>
        <v>2</v>
      </c>
      <c r="R85" s="83">
        <f t="shared" si="114"/>
        <v>0</v>
      </c>
      <c r="S85" s="83">
        <f t="shared" si="114"/>
        <v>3</v>
      </c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244"/>
      <c r="B86" s="244"/>
      <c r="C86" s="78">
        <v>9</v>
      </c>
      <c r="D86" s="83">
        <f t="shared" ref="D86:E86" si="115">D81+D76+D71+D66+D61+D56+D51+D46+D41+D36+D31+D26+D21+D16+D11</f>
        <v>1653</v>
      </c>
      <c r="E86" s="83">
        <f t="shared" si="115"/>
        <v>1</v>
      </c>
      <c r="F86" s="84">
        <f t="shared" si="5"/>
        <v>6.0496067755595891E-4</v>
      </c>
      <c r="G86" s="83">
        <f t="shared" ref="G86:I86" si="116">G81+G76+G71+G66+G61+G56+G51+G46+G41+G36+G31+G26+G21+G16+G11</f>
        <v>11</v>
      </c>
      <c r="H86" s="83">
        <f t="shared" si="116"/>
        <v>2</v>
      </c>
      <c r="I86" s="83">
        <f t="shared" si="116"/>
        <v>1643</v>
      </c>
      <c r="J86" s="83">
        <f t="shared" si="107"/>
        <v>12</v>
      </c>
      <c r="K86" s="83">
        <f t="shared" ref="K86:S86" si="117">K81+K76+K71+K66+K61+K56+K51+K46+K41+K36+K31+K26+K21+K16+K11</f>
        <v>0</v>
      </c>
      <c r="L86" s="83">
        <f t="shared" si="117"/>
        <v>1</v>
      </c>
      <c r="M86" s="83">
        <f t="shared" si="117"/>
        <v>0</v>
      </c>
      <c r="N86" s="83">
        <f t="shared" si="117"/>
        <v>0</v>
      </c>
      <c r="O86" s="83">
        <f t="shared" si="117"/>
        <v>0</v>
      </c>
      <c r="P86" s="83">
        <f t="shared" si="117"/>
        <v>11</v>
      </c>
      <c r="Q86" s="83">
        <f t="shared" si="117"/>
        <v>0</v>
      </c>
      <c r="R86" s="83">
        <f t="shared" si="117"/>
        <v>0</v>
      </c>
      <c r="S86" s="83">
        <f t="shared" si="117"/>
        <v>2</v>
      </c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245"/>
      <c r="B87" s="245"/>
      <c r="C87" s="79" t="s">
        <v>90</v>
      </c>
      <c r="D87" s="80">
        <f t="shared" ref="D87:E87" si="118">SUM(D83:D86)</f>
        <v>9073</v>
      </c>
      <c r="E87" s="81">
        <f t="shared" si="118"/>
        <v>4</v>
      </c>
      <c r="F87" s="82">
        <f t="shared" si="5"/>
        <v>4.4086851096660423E-4</v>
      </c>
      <c r="G87" s="81">
        <f t="shared" ref="G87:S87" si="119">SUM(G83:G86)</f>
        <v>35</v>
      </c>
      <c r="H87" s="81">
        <f t="shared" si="119"/>
        <v>12</v>
      </c>
      <c r="I87" s="81">
        <f t="shared" si="119"/>
        <v>9045</v>
      </c>
      <c r="J87" s="81">
        <f t="shared" si="119"/>
        <v>40</v>
      </c>
      <c r="K87" s="81">
        <f t="shared" si="119"/>
        <v>0</v>
      </c>
      <c r="L87" s="81">
        <f t="shared" si="119"/>
        <v>1</v>
      </c>
      <c r="M87" s="81">
        <f t="shared" si="119"/>
        <v>0</v>
      </c>
      <c r="N87" s="81">
        <f t="shared" si="119"/>
        <v>0</v>
      </c>
      <c r="O87" s="81">
        <f t="shared" si="119"/>
        <v>6</v>
      </c>
      <c r="P87" s="81">
        <f t="shared" si="119"/>
        <v>29</v>
      </c>
      <c r="Q87" s="81">
        <f t="shared" si="119"/>
        <v>3</v>
      </c>
      <c r="R87" s="81">
        <f t="shared" si="119"/>
        <v>1</v>
      </c>
      <c r="S87" s="81">
        <f t="shared" si="119"/>
        <v>12</v>
      </c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85"/>
      <c r="G88" s="86"/>
      <c r="H88" s="85"/>
      <c r="I88" s="3"/>
      <c r="J88" s="87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21"/>
      <c r="B89" s="322" t="s">
        <v>315</v>
      </c>
      <c r="C89" s="321">
        <v>6</v>
      </c>
      <c r="D89" s="321">
        <v>2771</v>
      </c>
      <c r="E89" s="321">
        <v>3</v>
      </c>
      <c r="F89" s="323">
        <v>1.0826416456153013E-3</v>
      </c>
      <c r="G89" s="324">
        <v>10</v>
      </c>
      <c r="H89" s="323">
        <v>7</v>
      </c>
      <c r="I89" s="325">
        <v>2763</v>
      </c>
      <c r="J89" s="321">
        <v>15</v>
      </c>
      <c r="K89" s="321">
        <v>0</v>
      </c>
      <c r="L89" s="321">
        <v>0</v>
      </c>
      <c r="M89" s="321">
        <v>0</v>
      </c>
      <c r="N89" s="321">
        <v>0</v>
      </c>
      <c r="O89" s="321">
        <v>3</v>
      </c>
      <c r="P89" s="321">
        <v>7</v>
      </c>
      <c r="Q89" s="321">
        <v>3</v>
      </c>
      <c r="R89" s="321">
        <v>2</v>
      </c>
      <c r="S89" s="321">
        <v>7</v>
      </c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21"/>
      <c r="B90" s="326"/>
      <c r="C90" s="321">
        <v>7</v>
      </c>
      <c r="D90" s="321">
        <v>2344</v>
      </c>
      <c r="E90" s="321">
        <v>0</v>
      </c>
      <c r="F90" s="323">
        <v>0</v>
      </c>
      <c r="G90" s="324">
        <v>6</v>
      </c>
      <c r="H90" s="323">
        <v>3</v>
      </c>
      <c r="I90" s="321">
        <v>2340</v>
      </c>
      <c r="J90" s="321">
        <v>7</v>
      </c>
      <c r="K90" s="321">
        <v>0</v>
      </c>
      <c r="L90" s="321">
        <v>0</v>
      </c>
      <c r="M90" s="321">
        <v>0</v>
      </c>
      <c r="N90" s="321">
        <v>0</v>
      </c>
      <c r="O90" s="321">
        <v>1</v>
      </c>
      <c r="P90" s="321">
        <v>5</v>
      </c>
      <c r="Q90" s="321">
        <v>0</v>
      </c>
      <c r="R90" s="321">
        <v>1</v>
      </c>
      <c r="S90" s="321">
        <v>3</v>
      </c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21"/>
      <c r="B91" s="326"/>
      <c r="C91" s="321">
        <v>8</v>
      </c>
      <c r="D91" s="321">
        <v>1767</v>
      </c>
      <c r="E91" s="321">
        <v>4</v>
      </c>
      <c r="F91" s="323">
        <v>2.2637238256932655E-3</v>
      </c>
      <c r="G91" s="324">
        <v>6</v>
      </c>
      <c r="H91" s="323">
        <v>0</v>
      </c>
      <c r="I91" s="321">
        <v>1757</v>
      </c>
      <c r="J91" s="321">
        <v>10</v>
      </c>
      <c r="K91" s="321">
        <v>1</v>
      </c>
      <c r="L91" s="321">
        <v>0</v>
      </c>
      <c r="M91" s="321">
        <v>0</v>
      </c>
      <c r="N91" s="321">
        <v>0</v>
      </c>
      <c r="O91" s="321">
        <v>0</v>
      </c>
      <c r="P91" s="321">
        <v>6</v>
      </c>
      <c r="Q91" s="321">
        <v>3</v>
      </c>
      <c r="R91" s="321">
        <v>0</v>
      </c>
      <c r="S91" s="321">
        <v>0</v>
      </c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21"/>
      <c r="B92" s="326"/>
      <c r="C92" s="321">
        <v>9</v>
      </c>
      <c r="D92" s="321">
        <v>2342</v>
      </c>
      <c r="E92" s="321">
        <v>1</v>
      </c>
      <c r="F92" s="323">
        <v>4.2698548249359521E-4</v>
      </c>
      <c r="G92" s="324">
        <v>6</v>
      </c>
      <c r="H92" s="323">
        <v>5</v>
      </c>
      <c r="I92" s="321">
        <v>2339</v>
      </c>
      <c r="J92" s="321">
        <v>8</v>
      </c>
      <c r="K92" s="321">
        <v>0</v>
      </c>
      <c r="L92" s="321">
        <v>0</v>
      </c>
      <c r="M92" s="321">
        <v>0</v>
      </c>
      <c r="N92" s="321">
        <v>0</v>
      </c>
      <c r="O92" s="321">
        <v>2</v>
      </c>
      <c r="P92" s="321">
        <v>4</v>
      </c>
      <c r="Q92" s="321">
        <v>1</v>
      </c>
      <c r="R92" s="321">
        <v>1</v>
      </c>
      <c r="S92" s="321">
        <v>5</v>
      </c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21"/>
      <c r="B93" s="327"/>
      <c r="C93" s="328" t="s">
        <v>90</v>
      </c>
      <c r="D93" s="328">
        <v>9224</v>
      </c>
      <c r="E93" s="328">
        <v>8</v>
      </c>
      <c r="F93" s="329">
        <v>8.6730268863833475E-4</v>
      </c>
      <c r="G93" s="330">
        <v>28</v>
      </c>
      <c r="H93" s="329">
        <v>15</v>
      </c>
      <c r="I93" s="328">
        <v>9199</v>
      </c>
      <c r="J93" s="328">
        <v>40</v>
      </c>
      <c r="K93" s="328">
        <v>1</v>
      </c>
      <c r="L93" s="328">
        <v>0</v>
      </c>
      <c r="M93" s="328">
        <v>0</v>
      </c>
      <c r="N93" s="328">
        <v>0</v>
      </c>
      <c r="O93" s="328">
        <v>6</v>
      </c>
      <c r="P93" s="328">
        <v>22</v>
      </c>
      <c r="Q93" s="328">
        <v>7</v>
      </c>
      <c r="R93" s="328">
        <v>4</v>
      </c>
      <c r="S93" s="328">
        <v>15</v>
      </c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85"/>
      <c r="G94" s="86"/>
      <c r="H94" s="85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85"/>
      <c r="G95" s="86"/>
      <c r="H95" s="85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85"/>
      <c r="G96" s="86"/>
      <c r="H96" s="85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85"/>
      <c r="G97" s="86"/>
      <c r="H97" s="85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85"/>
      <c r="G98" s="86"/>
      <c r="H98" s="85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85"/>
      <c r="G99" s="86"/>
      <c r="H99" s="85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85"/>
      <c r="G100" s="86"/>
      <c r="H100" s="85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85"/>
      <c r="G101" s="86"/>
      <c r="H101" s="85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85"/>
      <c r="G102" s="86"/>
      <c r="H102" s="85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85"/>
      <c r="G103" s="86"/>
      <c r="H103" s="85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85"/>
      <c r="G104" s="86"/>
      <c r="H104" s="85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85"/>
      <c r="G105" s="86"/>
      <c r="H105" s="85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85"/>
      <c r="G106" s="86"/>
      <c r="H106" s="85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85"/>
      <c r="G107" s="86"/>
      <c r="H107" s="85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85"/>
      <c r="G108" s="86"/>
      <c r="H108" s="85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85"/>
      <c r="G109" s="86"/>
      <c r="H109" s="85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85"/>
      <c r="G110" s="86"/>
      <c r="H110" s="85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85"/>
      <c r="G111" s="86"/>
      <c r="H111" s="85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85"/>
      <c r="G112" s="86"/>
      <c r="H112" s="85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85"/>
      <c r="G113" s="86"/>
      <c r="H113" s="85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85"/>
      <c r="G114" s="86"/>
      <c r="H114" s="85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85"/>
      <c r="G115" s="86"/>
      <c r="H115" s="85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85"/>
      <c r="G116" s="86"/>
      <c r="H116" s="85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85"/>
      <c r="G117" s="86"/>
      <c r="H117" s="85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85"/>
      <c r="G118" s="86"/>
      <c r="H118" s="85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85"/>
      <c r="G119" s="86"/>
      <c r="H119" s="85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85"/>
      <c r="G120" s="86"/>
      <c r="H120" s="85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85"/>
      <c r="G121" s="86"/>
      <c r="H121" s="85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85"/>
      <c r="G122" s="86"/>
      <c r="H122" s="85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85"/>
      <c r="G123" s="86"/>
      <c r="H123" s="85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85"/>
      <c r="G124" s="86"/>
      <c r="H124" s="85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85"/>
      <c r="G125" s="86"/>
      <c r="H125" s="85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85"/>
      <c r="G126" s="86"/>
      <c r="H126" s="85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85"/>
      <c r="G127" s="86"/>
      <c r="H127" s="85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85"/>
      <c r="G128" s="86"/>
      <c r="H128" s="85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85"/>
      <c r="G129" s="86"/>
      <c r="H129" s="85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85"/>
      <c r="G130" s="86"/>
      <c r="H130" s="85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85"/>
      <c r="G131" s="86"/>
      <c r="H131" s="85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85"/>
      <c r="G132" s="86"/>
      <c r="H132" s="85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85"/>
      <c r="G133" s="86"/>
      <c r="H133" s="85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85"/>
      <c r="G134" s="86"/>
      <c r="H134" s="85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85"/>
      <c r="G135" s="86"/>
      <c r="H135" s="85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85"/>
      <c r="G136" s="86"/>
      <c r="H136" s="85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85"/>
      <c r="G137" s="86"/>
      <c r="H137" s="85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85"/>
      <c r="G138" s="86"/>
      <c r="H138" s="85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85"/>
      <c r="G139" s="86"/>
      <c r="H139" s="85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85"/>
      <c r="G140" s="86"/>
      <c r="H140" s="85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85"/>
      <c r="G141" s="86"/>
      <c r="H141" s="85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85"/>
      <c r="G142" s="86"/>
      <c r="H142" s="85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85"/>
      <c r="G143" s="86"/>
      <c r="H143" s="85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85"/>
      <c r="G144" s="86"/>
      <c r="H144" s="85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85"/>
      <c r="G145" s="86"/>
      <c r="H145" s="85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85"/>
      <c r="G146" s="86"/>
      <c r="H146" s="85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85"/>
      <c r="G147" s="86"/>
      <c r="H147" s="85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85"/>
      <c r="G148" s="86"/>
      <c r="H148" s="85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85"/>
      <c r="G149" s="86"/>
      <c r="H149" s="85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85"/>
      <c r="G150" s="86"/>
      <c r="H150" s="85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85"/>
      <c r="G151" s="86"/>
      <c r="H151" s="85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85"/>
      <c r="G152" s="86"/>
      <c r="H152" s="85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85"/>
      <c r="G153" s="86"/>
      <c r="H153" s="85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85"/>
      <c r="G154" s="86"/>
      <c r="H154" s="85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85"/>
      <c r="G155" s="86"/>
      <c r="H155" s="85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85"/>
      <c r="G156" s="86"/>
      <c r="H156" s="85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85"/>
      <c r="G157" s="86"/>
      <c r="H157" s="85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85"/>
      <c r="G158" s="86"/>
      <c r="H158" s="85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85"/>
      <c r="G159" s="86"/>
      <c r="H159" s="85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85"/>
      <c r="G160" s="86"/>
      <c r="H160" s="85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85"/>
      <c r="G161" s="86"/>
      <c r="H161" s="85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85"/>
      <c r="G162" s="86"/>
      <c r="H162" s="85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85"/>
      <c r="G163" s="86"/>
      <c r="H163" s="85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85"/>
      <c r="G164" s="86"/>
      <c r="H164" s="85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85"/>
      <c r="G165" s="86"/>
      <c r="H165" s="85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85"/>
      <c r="G166" s="86"/>
      <c r="H166" s="85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85"/>
      <c r="G167" s="86"/>
      <c r="H167" s="85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85"/>
      <c r="G168" s="86"/>
      <c r="H168" s="85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85"/>
      <c r="G169" s="86"/>
      <c r="H169" s="85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85"/>
      <c r="G170" s="86"/>
      <c r="H170" s="85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85"/>
      <c r="G171" s="86"/>
      <c r="H171" s="85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85"/>
      <c r="G172" s="86"/>
      <c r="H172" s="85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85"/>
      <c r="G173" s="86"/>
      <c r="H173" s="85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85"/>
      <c r="G174" s="86"/>
      <c r="H174" s="85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85"/>
      <c r="G175" s="86"/>
      <c r="H175" s="85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85"/>
      <c r="G176" s="86"/>
      <c r="H176" s="85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85"/>
      <c r="G177" s="86"/>
      <c r="H177" s="85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85"/>
      <c r="G178" s="86"/>
      <c r="H178" s="85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85"/>
      <c r="G179" s="86"/>
      <c r="H179" s="85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85"/>
      <c r="G180" s="86"/>
      <c r="H180" s="85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85"/>
      <c r="G181" s="86"/>
      <c r="H181" s="85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85"/>
      <c r="G182" s="86"/>
      <c r="H182" s="85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85"/>
      <c r="G183" s="86"/>
      <c r="H183" s="85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85"/>
      <c r="G184" s="86"/>
      <c r="H184" s="85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85"/>
      <c r="G185" s="86"/>
      <c r="H185" s="85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85"/>
      <c r="G186" s="86"/>
      <c r="H186" s="85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85"/>
      <c r="G187" s="86"/>
      <c r="H187" s="85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85"/>
      <c r="G188" s="86"/>
      <c r="H188" s="85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85"/>
      <c r="G189" s="86"/>
      <c r="H189" s="85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85"/>
      <c r="G190" s="86"/>
      <c r="H190" s="85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85"/>
      <c r="G191" s="86"/>
      <c r="H191" s="85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85"/>
      <c r="G192" s="86"/>
      <c r="H192" s="85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85"/>
      <c r="G193" s="86"/>
      <c r="H193" s="85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85"/>
      <c r="G194" s="86"/>
      <c r="H194" s="85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85"/>
      <c r="G195" s="86"/>
      <c r="H195" s="85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85"/>
      <c r="G196" s="86"/>
      <c r="H196" s="85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85"/>
      <c r="G197" s="86"/>
      <c r="H197" s="85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85"/>
      <c r="G198" s="86"/>
      <c r="H198" s="85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85"/>
      <c r="G199" s="86"/>
      <c r="H199" s="85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85"/>
      <c r="G200" s="86"/>
      <c r="H200" s="85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85"/>
      <c r="G201" s="86"/>
      <c r="H201" s="85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85"/>
      <c r="G202" s="86"/>
      <c r="H202" s="85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85"/>
      <c r="G203" s="86"/>
      <c r="H203" s="85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85"/>
      <c r="G204" s="86"/>
      <c r="H204" s="85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85"/>
      <c r="G205" s="86"/>
      <c r="H205" s="85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85"/>
      <c r="G206" s="86"/>
      <c r="H206" s="85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85"/>
      <c r="G207" s="86"/>
      <c r="H207" s="85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85"/>
      <c r="G208" s="86"/>
      <c r="H208" s="85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85"/>
      <c r="G209" s="86"/>
      <c r="H209" s="85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85"/>
      <c r="G210" s="86"/>
      <c r="H210" s="85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85"/>
      <c r="G211" s="86"/>
      <c r="H211" s="85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85"/>
      <c r="G212" s="86"/>
      <c r="H212" s="85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85"/>
      <c r="G213" s="86"/>
      <c r="H213" s="85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85"/>
      <c r="G214" s="86"/>
      <c r="H214" s="85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85"/>
      <c r="G215" s="86"/>
      <c r="H215" s="85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85"/>
      <c r="G216" s="86"/>
      <c r="H216" s="85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85"/>
      <c r="G217" s="86"/>
      <c r="H217" s="85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85"/>
      <c r="G218" s="86"/>
      <c r="H218" s="85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85"/>
      <c r="G219" s="86"/>
      <c r="H219" s="85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85"/>
      <c r="G220" s="86"/>
      <c r="H220" s="85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85"/>
      <c r="G221" s="86"/>
      <c r="H221" s="85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85"/>
      <c r="G222" s="86"/>
      <c r="H222" s="85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85"/>
      <c r="G223" s="86"/>
      <c r="H223" s="85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85"/>
      <c r="G224" s="86"/>
      <c r="H224" s="85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85"/>
      <c r="G225" s="86"/>
      <c r="H225" s="85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85"/>
      <c r="G226" s="86"/>
      <c r="H226" s="85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85"/>
      <c r="G227" s="86"/>
      <c r="H227" s="85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85"/>
      <c r="G228" s="86"/>
      <c r="H228" s="85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85"/>
      <c r="G229" s="86"/>
      <c r="H229" s="85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85"/>
      <c r="G230" s="86"/>
      <c r="H230" s="85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85"/>
      <c r="G231" s="86"/>
      <c r="H231" s="85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85"/>
      <c r="G232" s="86"/>
      <c r="H232" s="85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85"/>
      <c r="G233" s="86"/>
      <c r="H233" s="85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85"/>
      <c r="G234" s="86"/>
      <c r="H234" s="85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85"/>
      <c r="G235" s="86"/>
      <c r="H235" s="85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85"/>
      <c r="G236" s="86"/>
      <c r="H236" s="85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85"/>
      <c r="G237" s="86"/>
      <c r="H237" s="85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85"/>
      <c r="G238" s="86"/>
      <c r="H238" s="85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85"/>
      <c r="G239" s="86"/>
      <c r="H239" s="85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85"/>
      <c r="G240" s="86"/>
      <c r="H240" s="85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85"/>
      <c r="G241" s="86"/>
      <c r="H241" s="85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85"/>
      <c r="G242" s="86"/>
      <c r="H242" s="85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85"/>
      <c r="G243" s="86"/>
      <c r="H243" s="85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85"/>
      <c r="G244" s="86"/>
      <c r="H244" s="85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85"/>
      <c r="G245" s="86"/>
      <c r="H245" s="85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85"/>
      <c r="G246" s="86"/>
      <c r="H246" s="85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85"/>
      <c r="G247" s="86"/>
      <c r="H247" s="85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85"/>
      <c r="G248" s="86"/>
      <c r="H248" s="85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85"/>
      <c r="G249" s="86"/>
      <c r="H249" s="85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85"/>
      <c r="G250" s="86"/>
      <c r="H250" s="85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85"/>
      <c r="G251" s="86"/>
      <c r="H251" s="85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85"/>
      <c r="G252" s="86"/>
      <c r="H252" s="85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85"/>
      <c r="G253" s="86"/>
      <c r="H253" s="85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85"/>
      <c r="G254" s="86"/>
      <c r="H254" s="85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85"/>
      <c r="G255" s="86"/>
      <c r="H255" s="85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85"/>
      <c r="G256" s="86"/>
      <c r="H256" s="85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85"/>
      <c r="G257" s="86"/>
      <c r="H257" s="85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85"/>
      <c r="G258" s="86"/>
      <c r="H258" s="85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85"/>
      <c r="G259" s="86"/>
      <c r="H259" s="85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85"/>
      <c r="G260" s="86"/>
      <c r="H260" s="85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85"/>
      <c r="G261" s="86"/>
      <c r="H261" s="85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85"/>
      <c r="G262" s="86"/>
      <c r="H262" s="85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85"/>
      <c r="G263" s="86"/>
      <c r="H263" s="85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85"/>
      <c r="G264" s="86"/>
      <c r="H264" s="85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85"/>
      <c r="G265" s="86"/>
      <c r="H265" s="85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85"/>
      <c r="G266" s="86"/>
      <c r="H266" s="85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85"/>
      <c r="G267" s="86"/>
      <c r="H267" s="85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85"/>
      <c r="G268" s="86"/>
      <c r="H268" s="85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85"/>
      <c r="G269" s="86"/>
      <c r="H269" s="85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85"/>
      <c r="G270" s="86"/>
      <c r="H270" s="85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85"/>
      <c r="G271" s="86"/>
      <c r="H271" s="85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85"/>
      <c r="G272" s="86"/>
      <c r="H272" s="85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85"/>
      <c r="G273" s="86"/>
      <c r="H273" s="85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85"/>
      <c r="G274" s="86"/>
      <c r="H274" s="85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85"/>
      <c r="G275" s="86"/>
      <c r="H275" s="85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85"/>
      <c r="G276" s="86"/>
      <c r="H276" s="85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85"/>
      <c r="G277" s="86"/>
      <c r="H277" s="85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85"/>
      <c r="G278" s="86"/>
      <c r="H278" s="85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85"/>
      <c r="G279" s="86"/>
      <c r="H279" s="85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85"/>
      <c r="G280" s="86"/>
      <c r="H280" s="85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85"/>
      <c r="G281" s="86"/>
      <c r="H281" s="85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85"/>
      <c r="G282" s="86"/>
      <c r="H282" s="85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85"/>
      <c r="G283" s="86"/>
      <c r="H283" s="85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85"/>
      <c r="G284" s="86"/>
      <c r="H284" s="85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85"/>
      <c r="G285" s="86"/>
      <c r="H285" s="85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85"/>
      <c r="G286" s="86"/>
      <c r="H286" s="85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85"/>
      <c r="G287" s="86"/>
      <c r="H287" s="85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4">
    <mergeCell ref="B89:B93"/>
    <mergeCell ref="A78:A82"/>
    <mergeCell ref="A83:A87"/>
    <mergeCell ref="B53:B57"/>
    <mergeCell ref="B58:B62"/>
    <mergeCell ref="B63:B67"/>
    <mergeCell ref="B68:B72"/>
    <mergeCell ref="B73:B77"/>
    <mergeCell ref="B78:B82"/>
    <mergeCell ref="B83:B87"/>
    <mergeCell ref="A53:A57"/>
    <mergeCell ref="A58:A62"/>
    <mergeCell ref="A63:A67"/>
    <mergeCell ref="A68:A72"/>
    <mergeCell ref="A73:A77"/>
    <mergeCell ref="A23:A27"/>
    <mergeCell ref="B23:B27"/>
    <mergeCell ref="A28:A32"/>
    <mergeCell ref="B28:B32"/>
    <mergeCell ref="A48:A52"/>
    <mergeCell ref="A33:A37"/>
    <mergeCell ref="B33:B37"/>
    <mergeCell ref="A38:A42"/>
    <mergeCell ref="B38:B42"/>
    <mergeCell ref="A43:A47"/>
    <mergeCell ref="B43:B47"/>
    <mergeCell ref="B48:B52"/>
    <mergeCell ref="A8:A12"/>
    <mergeCell ref="B8:B12"/>
    <mergeCell ref="B13:B17"/>
    <mergeCell ref="A13:A17"/>
    <mergeCell ref="A18:A22"/>
    <mergeCell ref="B18:B22"/>
    <mergeCell ref="R4:R6"/>
    <mergeCell ref="S4:S6"/>
    <mergeCell ref="K5:K6"/>
    <mergeCell ref="L5:L6"/>
    <mergeCell ref="M5:M6"/>
    <mergeCell ref="A1:Q1"/>
    <mergeCell ref="A2:Q2"/>
    <mergeCell ref="A4:A6"/>
    <mergeCell ref="B4:B6"/>
    <mergeCell ref="C4:C6"/>
    <mergeCell ref="D4:D6"/>
    <mergeCell ref="E4:F5"/>
    <mergeCell ref="Q5:Q6"/>
    <mergeCell ref="N5:N6"/>
    <mergeCell ref="O5:P5"/>
    <mergeCell ref="J4:J6"/>
    <mergeCell ref="K4:Q4"/>
    <mergeCell ref="G4:H4"/>
    <mergeCell ref="I4:I6"/>
    <mergeCell ref="G5:G6"/>
    <mergeCell ref="H5:H6"/>
  </mergeCells>
  <pageMargins left="0.25" right="0.05" top="0.5" bottom="0.2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02"/>
  <sheetViews>
    <sheetView tabSelected="1" workbookViewId="0">
      <pane xSplit="4" ySplit="6" topLeftCell="E31" activePane="bottomRight" state="frozen"/>
      <selection pane="topRight" activeCell="E1" sqref="E1"/>
      <selection pane="bottomLeft" activeCell="A7" sqref="A7"/>
      <selection pane="bottomRight" activeCell="E21" sqref="E21"/>
    </sheetView>
  </sheetViews>
  <sheetFormatPr defaultColWidth="12.5703125" defaultRowHeight="15" customHeight="1" x14ac:dyDescent="0.2"/>
  <cols>
    <col min="1" max="1" width="3.5703125" style="162" customWidth="1"/>
    <col min="2" max="2" width="22.42578125" style="162" customWidth="1"/>
    <col min="3" max="3" width="5" style="162" customWidth="1"/>
    <col min="4" max="4" width="18.85546875" style="162" customWidth="1"/>
    <col min="5" max="5" width="19.85546875" style="162" customWidth="1"/>
    <col min="6" max="6" width="28.7109375" style="162" customWidth="1"/>
    <col min="7" max="7" width="28" style="162" customWidth="1"/>
    <col min="8" max="8" width="6.140625" style="162" customWidth="1"/>
    <col min="9" max="9" width="16.42578125" style="162" customWidth="1"/>
    <col min="10" max="10" width="37.5703125" style="162" customWidth="1"/>
    <col min="11" max="28" width="9.140625" style="162" customWidth="1"/>
    <col min="29" max="16384" width="12.5703125" style="162"/>
  </cols>
  <sheetData>
    <row r="1" spans="1:28" ht="15.75" customHeight="1" x14ac:dyDescent="0.25">
      <c r="A1" s="160"/>
      <c r="B1" s="161"/>
      <c r="C1" s="161"/>
      <c r="D1" s="161"/>
      <c r="E1" s="161"/>
      <c r="F1" s="161"/>
      <c r="G1" s="161"/>
      <c r="H1" s="160"/>
      <c r="I1" s="295" t="s">
        <v>93</v>
      </c>
      <c r="J1" s="287"/>
      <c r="K1" s="163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</row>
    <row r="2" spans="1:28" ht="15.75" customHeight="1" x14ac:dyDescent="0.25">
      <c r="A2" s="289" t="s">
        <v>94</v>
      </c>
      <c r="B2" s="287"/>
      <c r="C2" s="287"/>
      <c r="D2" s="287"/>
      <c r="E2" s="287"/>
      <c r="F2" s="287"/>
      <c r="G2" s="287"/>
      <c r="H2" s="287"/>
      <c r="I2" s="287"/>
      <c r="J2" s="287"/>
      <c r="K2" s="163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</row>
    <row r="3" spans="1:28" ht="15" customHeight="1" x14ac:dyDescent="0.25">
      <c r="A3" s="164"/>
      <c r="B3" s="165"/>
      <c r="C3" s="161"/>
      <c r="D3" s="166"/>
      <c r="E3" s="166"/>
      <c r="F3" s="166"/>
      <c r="G3" s="166"/>
      <c r="H3" s="160"/>
      <c r="I3" s="166"/>
      <c r="J3" s="166"/>
      <c r="K3" s="163"/>
      <c r="L3" s="166"/>
      <c r="M3" s="166"/>
      <c r="N3" s="166"/>
      <c r="O3" s="166"/>
      <c r="P3" s="166"/>
      <c r="Q3" s="166"/>
      <c r="R3" s="166"/>
      <c r="S3" s="166"/>
      <c r="T3" s="167"/>
      <c r="U3" s="167"/>
      <c r="V3" s="167"/>
      <c r="W3" s="167"/>
      <c r="X3" s="167"/>
      <c r="Y3" s="167"/>
      <c r="Z3" s="167"/>
      <c r="AA3" s="167"/>
      <c r="AB3" s="167"/>
    </row>
    <row r="4" spans="1:28" ht="15.75" x14ac:dyDescent="0.25">
      <c r="A4" s="296" t="s">
        <v>95</v>
      </c>
      <c r="B4" s="296" t="s">
        <v>96</v>
      </c>
      <c r="C4" s="297" t="s">
        <v>97</v>
      </c>
      <c r="D4" s="296" t="s">
        <v>98</v>
      </c>
      <c r="E4" s="296" t="s">
        <v>99</v>
      </c>
      <c r="F4" s="296" t="s">
        <v>100</v>
      </c>
      <c r="G4" s="296" t="s">
        <v>309</v>
      </c>
      <c r="H4" s="290" t="s">
        <v>101</v>
      </c>
      <c r="I4" s="291"/>
      <c r="J4" s="292" t="s">
        <v>102</v>
      </c>
      <c r="K4" s="294" t="s">
        <v>103</v>
      </c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</row>
    <row r="5" spans="1:28" ht="38.25" x14ac:dyDescent="0.25">
      <c r="A5" s="293"/>
      <c r="B5" s="293"/>
      <c r="C5" s="293"/>
      <c r="D5" s="293"/>
      <c r="E5" s="293"/>
      <c r="F5" s="293"/>
      <c r="G5" s="293"/>
      <c r="H5" s="168" t="s">
        <v>104</v>
      </c>
      <c r="I5" s="168" t="s">
        <v>105</v>
      </c>
      <c r="J5" s="293"/>
      <c r="K5" s="293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</row>
    <row r="6" spans="1:28" ht="15.75" customHeight="1" x14ac:dyDescent="0.2">
      <c r="A6" s="170">
        <v>1</v>
      </c>
      <c r="B6" s="170">
        <v>2</v>
      </c>
      <c r="C6" s="171">
        <v>3</v>
      </c>
      <c r="D6" s="170">
        <v>4</v>
      </c>
      <c r="E6" s="170">
        <v>5</v>
      </c>
      <c r="F6" s="170">
        <v>7</v>
      </c>
      <c r="G6" s="170">
        <v>8</v>
      </c>
      <c r="H6" s="172">
        <v>9</v>
      </c>
      <c r="I6" s="172">
        <v>10</v>
      </c>
      <c r="J6" s="173">
        <v>11</v>
      </c>
      <c r="K6" s="174">
        <v>12</v>
      </c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</row>
    <row r="7" spans="1:28" ht="18.75" customHeight="1" x14ac:dyDescent="0.2">
      <c r="A7" s="176">
        <v>1</v>
      </c>
      <c r="B7" s="177" t="s">
        <v>199</v>
      </c>
      <c r="C7" s="177" t="s">
        <v>127</v>
      </c>
      <c r="D7" s="178" t="s">
        <v>27</v>
      </c>
      <c r="E7" s="177" t="s">
        <v>200</v>
      </c>
      <c r="F7" s="178" t="s">
        <v>201</v>
      </c>
      <c r="G7" s="177" t="s">
        <v>202</v>
      </c>
      <c r="H7" s="177"/>
      <c r="I7" s="177"/>
      <c r="J7" s="177"/>
      <c r="K7" s="179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</row>
    <row r="8" spans="1:28" ht="18.75" customHeight="1" x14ac:dyDescent="0.2">
      <c r="A8" s="176">
        <v>2</v>
      </c>
      <c r="B8" s="177" t="s">
        <v>203</v>
      </c>
      <c r="C8" s="177" t="s">
        <v>204</v>
      </c>
      <c r="D8" s="178" t="s">
        <v>27</v>
      </c>
      <c r="E8" s="177" t="s">
        <v>205</v>
      </c>
      <c r="F8" s="178" t="s">
        <v>206</v>
      </c>
      <c r="G8" s="177" t="s">
        <v>207</v>
      </c>
      <c r="H8" s="177">
        <v>3</v>
      </c>
      <c r="I8" s="177" t="s">
        <v>208</v>
      </c>
      <c r="J8" s="177"/>
      <c r="K8" s="179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</row>
    <row r="9" spans="1:28" ht="18.75" customHeight="1" x14ac:dyDescent="0.2">
      <c r="A9" s="176">
        <v>3</v>
      </c>
      <c r="B9" s="181" t="s">
        <v>209</v>
      </c>
      <c r="C9" s="181" t="s">
        <v>127</v>
      </c>
      <c r="D9" s="178" t="s">
        <v>27</v>
      </c>
      <c r="E9" s="177" t="s">
        <v>210</v>
      </c>
      <c r="F9" s="178" t="s">
        <v>211</v>
      </c>
      <c r="G9" s="177" t="s">
        <v>182</v>
      </c>
      <c r="H9" s="177"/>
      <c r="I9" s="177"/>
      <c r="J9" s="177" t="s">
        <v>212</v>
      </c>
      <c r="K9" s="179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</row>
    <row r="10" spans="1:28" ht="18.75" customHeight="1" x14ac:dyDescent="0.2">
      <c r="A10" s="176">
        <v>4</v>
      </c>
      <c r="B10" s="177" t="s">
        <v>213</v>
      </c>
      <c r="C10" s="177" t="s">
        <v>214</v>
      </c>
      <c r="D10" s="178" t="s">
        <v>27</v>
      </c>
      <c r="E10" s="182" t="s">
        <v>215</v>
      </c>
      <c r="F10" s="178" t="s">
        <v>216</v>
      </c>
      <c r="G10" s="177" t="s">
        <v>182</v>
      </c>
      <c r="H10" s="177"/>
      <c r="I10" s="177"/>
      <c r="J10" s="177" t="s">
        <v>217</v>
      </c>
      <c r="K10" s="179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</row>
    <row r="11" spans="1:28" ht="18.75" customHeight="1" x14ac:dyDescent="0.2">
      <c r="A11" s="176">
        <v>5</v>
      </c>
      <c r="B11" s="178" t="s">
        <v>218</v>
      </c>
      <c r="C11" s="178" t="s">
        <v>134</v>
      </c>
      <c r="D11" s="178" t="s">
        <v>27</v>
      </c>
      <c r="E11" s="177" t="s">
        <v>219</v>
      </c>
      <c r="F11" s="178" t="s">
        <v>216</v>
      </c>
      <c r="G11" s="177" t="s">
        <v>182</v>
      </c>
      <c r="H11" s="177"/>
      <c r="I11" s="177"/>
      <c r="J11" s="177" t="s">
        <v>220</v>
      </c>
      <c r="K11" s="179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</row>
    <row r="12" spans="1:28" ht="18.75" customHeight="1" x14ac:dyDescent="0.2">
      <c r="A12" s="176">
        <v>6</v>
      </c>
      <c r="B12" s="177" t="s">
        <v>221</v>
      </c>
      <c r="C12" s="177" t="s">
        <v>214</v>
      </c>
      <c r="D12" s="178" t="s">
        <v>27</v>
      </c>
      <c r="E12" s="177" t="s">
        <v>222</v>
      </c>
      <c r="F12" s="178" t="s">
        <v>201</v>
      </c>
      <c r="G12" s="177" t="s">
        <v>182</v>
      </c>
      <c r="H12" s="177"/>
      <c r="I12" s="177"/>
      <c r="J12" s="177" t="s">
        <v>223</v>
      </c>
      <c r="K12" s="179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</row>
    <row r="13" spans="1:28" ht="18.75" customHeight="1" x14ac:dyDescent="0.2">
      <c r="A13" s="176">
        <v>7</v>
      </c>
      <c r="B13" s="183" t="s">
        <v>224</v>
      </c>
      <c r="C13" s="183">
        <v>9</v>
      </c>
      <c r="D13" s="184" t="s">
        <v>27</v>
      </c>
      <c r="E13" s="183" t="s">
        <v>225</v>
      </c>
      <c r="F13" s="183" t="s">
        <v>201</v>
      </c>
      <c r="G13" s="183" t="s">
        <v>182</v>
      </c>
      <c r="H13" s="183"/>
      <c r="I13" s="183"/>
      <c r="J13" s="184" t="s">
        <v>217</v>
      </c>
      <c r="K13" s="185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</row>
    <row r="14" spans="1:28" ht="18.75" customHeight="1" x14ac:dyDescent="0.2">
      <c r="A14" s="176">
        <v>8</v>
      </c>
      <c r="B14" s="186" t="s">
        <v>304</v>
      </c>
      <c r="C14" s="186" t="s">
        <v>305</v>
      </c>
      <c r="D14" s="186" t="s">
        <v>27</v>
      </c>
      <c r="E14" s="186" t="s">
        <v>306</v>
      </c>
      <c r="F14" s="186" t="s">
        <v>201</v>
      </c>
      <c r="G14" s="186" t="s">
        <v>207</v>
      </c>
      <c r="H14" s="186">
        <v>3</v>
      </c>
      <c r="I14" s="186" t="s">
        <v>208</v>
      </c>
      <c r="J14" s="186"/>
      <c r="K14" s="186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</row>
    <row r="15" spans="1:28" ht="18.75" customHeight="1" x14ac:dyDescent="0.2">
      <c r="A15" s="176">
        <v>9</v>
      </c>
      <c r="B15" s="178" t="s">
        <v>226</v>
      </c>
      <c r="C15" s="178">
        <v>6</v>
      </c>
      <c r="D15" s="178" t="s">
        <v>28</v>
      </c>
      <c r="E15" s="178" t="s">
        <v>227</v>
      </c>
      <c r="F15" s="178" t="s">
        <v>228</v>
      </c>
      <c r="G15" s="178" t="s">
        <v>182</v>
      </c>
      <c r="H15" s="178"/>
      <c r="I15" s="178"/>
      <c r="J15" s="178" t="s">
        <v>229</v>
      </c>
      <c r="K15" s="187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</row>
    <row r="16" spans="1:28" ht="18.75" customHeight="1" x14ac:dyDescent="0.2">
      <c r="A16" s="176">
        <v>10</v>
      </c>
      <c r="B16" s="178" t="s">
        <v>230</v>
      </c>
      <c r="C16" s="188">
        <v>7</v>
      </c>
      <c r="D16" s="188" t="s">
        <v>28</v>
      </c>
      <c r="E16" s="177" t="s">
        <v>227</v>
      </c>
      <c r="F16" s="189" t="s">
        <v>228</v>
      </c>
      <c r="G16" s="189" t="s">
        <v>182</v>
      </c>
      <c r="H16" s="189"/>
      <c r="I16" s="189"/>
      <c r="J16" s="189" t="s">
        <v>229</v>
      </c>
      <c r="K16" s="19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</row>
    <row r="17" spans="1:28" ht="18.75" customHeight="1" x14ac:dyDescent="0.2">
      <c r="A17" s="176">
        <v>11</v>
      </c>
      <c r="B17" s="233" t="s">
        <v>231</v>
      </c>
      <c r="C17" s="184">
        <v>9</v>
      </c>
      <c r="D17" s="184" t="s">
        <v>28</v>
      </c>
      <c r="E17" s="184" t="s">
        <v>232</v>
      </c>
      <c r="F17" s="184" t="s">
        <v>233</v>
      </c>
      <c r="G17" s="184" t="s">
        <v>182</v>
      </c>
      <c r="H17" s="184"/>
      <c r="I17" s="184"/>
      <c r="J17" s="184" t="s">
        <v>234</v>
      </c>
      <c r="K17" s="184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</row>
    <row r="18" spans="1:28" ht="18.75" customHeight="1" x14ac:dyDescent="0.2">
      <c r="A18" s="232">
        <v>12</v>
      </c>
      <c r="B18" s="157" t="s">
        <v>310</v>
      </c>
      <c r="C18" s="158">
        <v>9</v>
      </c>
      <c r="D18" s="157" t="s">
        <v>29</v>
      </c>
      <c r="E18" s="157" t="s">
        <v>311</v>
      </c>
      <c r="F18" s="157" t="s">
        <v>312</v>
      </c>
      <c r="G18" s="155" t="s">
        <v>143</v>
      </c>
      <c r="H18" s="159"/>
      <c r="I18" s="159"/>
      <c r="J18" s="157" t="s">
        <v>313</v>
      </c>
      <c r="K18" s="156" t="s">
        <v>314</v>
      </c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</row>
    <row r="19" spans="1:28" ht="18.75" customHeight="1" x14ac:dyDescent="0.2">
      <c r="A19" s="176">
        <v>13</v>
      </c>
      <c r="B19" s="191" t="s">
        <v>299</v>
      </c>
      <c r="C19" s="191">
        <v>7</v>
      </c>
      <c r="D19" s="191" t="s">
        <v>30</v>
      </c>
      <c r="E19" s="191" t="s">
        <v>300</v>
      </c>
      <c r="F19" s="191" t="s">
        <v>301</v>
      </c>
      <c r="G19" s="191" t="s">
        <v>143</v>
      </c>
      <c r="H19" s="191"/>
      <c r="I19" s="191"/>
      <c r="J19" s="191" t="s">
        <v>302</v>
      </c>
      <c r="K19" s="191" t="s">
        <v>303</v>
      </c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</row>
    <row r="20" spans="1:28" ht="18.75" customHeight="1" x14ac:dyDescent="0.2">
      <c r="A20" s="176">
        <v>14</v>
      </c>
      <c r="B20" s="176" t="s">
        <v>112</v>
      </c>
      <c r="C20" s="176" t="s">
        <v>113</v>
      </c>
      <c r="D20" s="192" t="s">
        <v>32</v>
      </c>
      <c r="E20" s="176" t="s">
        <v>114</v>
      </c>
      <c r="F20" s="176" t="s">
        <v>115</v>
      </c>
      <c r="G20" s="192" t="s">
        <v>116</v>
      </c>
      <c r="H20" s="192">
        <v>5</v>
      </c>
      <c r="I20" s="192" t="s">
        <v>117</v>
      </c>
      <c r="J20" s="176"/>
      <c r="K20" s="176" t="s">
        <v>118</v>
      </c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</row>
    <row r="21" spans="1:28" ht="18.75" customHeight="1" x14ac:dyDescent="0.2">
      <c r="A21" s="176">
        <v>15</v>
      </c>
      <c r="B21" s="191" t="s">
        <v>106</v>
      </c>
      <c r="C21" s="191">
        <v>6</v>
      </c>
      <c r="D21" s="192" t="s">
        <v>35</v>
      </c>
      <c r="E21" s="191" t="s">
        <v>277</v>
      </c>
      <c r="F21" s="191" t="s">
        <v>278</v>
      </c>
      <c r="G21" s="192" t="s">
        <v>279</v>
      </c>
      <c r="H21" s="193"/>
      <c r="I21" s="193"/>
      <c r="J21" s="191" t="s">
        <v>280</v>
      </c>
      <c r="K21" s="194" t="s">
        <v>281</v>
      </c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</row>
    <row r="22" spans="1:28" ht="18.75" customHeight="1" x14ac:dyDescent="0.2">
      <c r="A22" s="176">
        <v>16</v>
      </c>
      <c r="B22" s="191" t="s">
        <v>107</v>
      </c>
      <c r="C22" s="191">
        <v>6</v>
      </c>
      <c r="D22" s="192" t="s">
        <v>35</v>
      </c>
      <c r="E22" s="191" t="s">
        <v>282</v>
      </c>
      <c r="F22" s="191" t="s">
        <v>283</v>
      </c>
      <c r="G22" s="192" t="s">
        <v>279</v>
      </c>
      <c r="H22" s="192"/>
      <c r="I22" s="192"/>
      <c r="J22" s="191" t="s">
        <v>284</v>
      </c>
      <c r="K22" s="194" t="s">
        <v>285</v>
      </c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</row>
    <row r="23" spans="1:28" ht="18.75" customHeight="1" x14ac:dyDescent="0.2">
      <c r="A23" s="176">
        <v>17</v>
      </c>
      <c r="B23" s="191" t="s">
        <v>108</v>
      </c>
      <c r="C23" s="191">
        <v>6</v>
      </c>
      <c r="D23" s="192" t="s">
        <v>35</v>
      </c>
      <c r="E23" s="191" t="s">
        <v>286</v>
      </c>
      <c r="F23" s="191" t="s">
        <v>287</v>
      </c>
      <c r="G23" s="192" t="s">
        <v>288</v>
      </c>
      <c r="H23" s="192"/>
      <c r="I23" s="192"/>
      <c r="J23" s="191" t="s">
        <v>289</v>
      </c>
      <c r="K23" s="195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</row>
    <row r="24" spans="1:28" ht="18.75" customHeight="1" x14ac:dyDescent="0.2">
      <c r="A24" s="176">
        <v>18</v>
      </c>
      <c r="B24" s="178" t="s">
        <v>109</v>
      </c>
      <c r="C24" s="178">
        <v>7</v>
      </c>
      <c r="D24" s="192" t="s">
        <v>35</v>
      </c>
      <c r="E24" s="178" t="s">
        <v>290</v>
      </c>
      <c r="F24" s="191" t="s">
        <v>291</v>
      </c>
      <c r="G24" s="192" t="s">
        <v>292</v>
      </c>
      <c r="H24" s="192"/>
      <c r="I24" s="192"/>
      <c r="J24" s="191" t="s">
        <v>293</v>
      </c>
      <c r="K24" s="195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</row>
    <row r="25" spans="1:28" ht="18.75" customHeight="1" x14ac:dyDescent="0.2">
      <c r="A25" s="176">
        <v>19</v>
      </c>
      <c r="B25" s="191" t="s">
        <v>110</v>
      </c>
      <c r="C25" s="191">
        <v>8</v>
      </c>
      <c r="D25" s="192" t="s">
        <v>35</v>
      </c>
      <c r="E25" s="191" t="s">
        <v>294</v>
      </c>
      <c r="F25" s="191" t="s">
        <v>295</v>
      </c>
      <c r="G25" s="192" t="s">
        <v>296</v>
      </c>
      <c r="H25" s="192"/>
      <c r="I25" s="192"/>
      <c r="J25" s="191" t="s">
        <v>297</v>
      </c>
      <c r="K25" s="195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</row>
    <row r="26" spans="1:28" ht="18.75" customHeight="1" x14ac:dyDescent="0.2">
      <c r="A26" s="176">
        <v>20</v>
      </c>
      <c r="B26" s="191" t="s">
        <v>111</v>
      </c>
      <c r="C26" s="192">
        <v>8</v>
      </c>
      <c r="D26" s="192" t="s">
        <v>35</v>
      </c>
      <c r="E26" s="191" t="s">
        <v>298</v>
      </c>
      <c r="F26" s="191" t="s">
        <v>278</v>
      </c>
      <c r="G26" s="192" t="s">
        <v>279</v>
      </c>
      <c r="H26" s="192"/>
      <c r="I26" s="192"/>
      <c r="J26" s="191" t="s">
        <v>280</v>
      </c>
      <c r="K26" s="196" t="s">
        <v>281</v>
      </c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</row>
    <row r="27" spans="1:28" ht="18.75" customHeight="1" x14ac:dyDescent="0.2">
      <c r="A27" s="176">
        <v>21</v>
      </c>
      <c r="B27" s="191" t="s">
        <v>119</v>
      </c>
      <c r="C27" s="192">
        <v>8</v>
      </c>
      <c r="D27" s="192" t="s">
        <v>38</v>
      </c>
      <c r="E27" s="191" t="s">
        <v>120</v>
      </c>
      <c r="F27" s="191" t="s">
        <v>121</v>
      </c>
      <c r="G27" s="188" t="s">
        <v>122</v>
      </c>
      <c r="H27" s="192"/>
      <c r="I27" s="192"/>
      <c r="J27" s="191" t="s">
        <v>30</v>
      </c>
      <c r="K27" s="197" t="s">
        <v>123</v>
      </c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</row>
    <row r="28" spans="1:28" ht="18.75" customHeight="1" x14ac:dyDescent="0.2">
      <c r="A28" s="176">
        <v>22</v>
      </c>
      <c r="B28" s="191" t="s">
        <v>124</v>
      </c>
      <c r="C28" s="192">
        <v>7</v>
      </c>
      <c r="D28" s="192" t="s">
        <v>38</v>
      </c>
      <c r="E28" s="191"/>
      <c r="F28" s="191"/>
      <c r="G28" s="188" t="s">
        <v>122</v>
      </c>
      <c r="H28" s="192"/>
      <c r="I28" s="192"/>
      <c r="J28" s="191" t="s">
        <v>35</v>
      </c>
      <c r="K28" s="197" t="s">
        <v>125</v>
      </c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</row>
    <row r="29" spans="1:28" ht="18.75" customHeight="1" x14ac:dyDescent="0.2">
      <c r="A29" s="176">
        <v>23</v>
      </c>
      <c r="B29" s="178" t="s">
        <v>126</v>
      </c>
      <c r="C29" s="188" t="s">
        <v>127</v>
      </c>
      <c r="D29" s="188" t="s">
        <v>128</v>
      </c>
      <c r="E29" s="178" t="s">
        <v>129</v>
      </c>
      <c r="F29" s="178" t="s">
        <v>130</v>
      </c>
      <c r="G29" s="188"/>
      <c r="H29" s="188"/>
      <c r="I29" s="188"/>
      <c r="J29" s="178" t="s">
        <v>131</v>
      </c>
      <c r="K29" s="198" t="s">
        <v>132</v>
      </c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</row>
    <row r="30" spans="1:28" ht="18.75" customHeight="1" x14ac:dyDescent="0.2">
      <c r="A30" s="176">
        <v>24</v>
      </c>
      <c r="B30" s="178" t="s">
        <v>133</v>
      </c>
      <c r="C30" s="188" t="s">
        <v>134</v>
      </c>
      <c r="D30" s="188" t="s">
        <v>128</v>
      </c>
      <c r="E30" s="178" t="s">
        <v>135</v>
      </c>
      <c r="F30" s="178" t="s">
        <v>136</v>
      </c>
      <c r="G30" s="188" t="s">
        <v>137</v>
      </c>
      <c r="H30" s="188">
        <v>4</v>
      </c>
      <c r="I30" s="188" t="s">
        <v>138</v>
      </c>
      <c r="J30" s="178"/>
      <c r="K30" s="199" t="s">
        <v>139</v>
      </c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</row>
    <row r="31" spans="1:28" ht="18.75" customHeight="1" x14ac:dyDescent="0.2">
      <c r="A31" s="176">
        <v>25</v>
      </c>
      <c r="B31" s="200" t="s">
        <v>140</v>
      </c>
      <c r="C31" s="188">
        <v>6</v>
      </c>
      <c r="D31" s="192" t="s">
        <v>40</v>
      </c>
      <c r="E31" s="200" t="s">
        <v>141</v>
      </c>
      <c r="F31" s="200" t="s">
        <v>142</v>
      </c>
      <c r="G31" s="192" t="s">
        <v>143</v>
      </c>
      <c r="H31" s="192"/>
      <c r="I31" s="192"/>
      <c r="J31" s="200" t="s">
        <v>144</v>
      </c>
      <c r="K31" s="201">
        <v>45554</v>
      </c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</row>
    <row r="32" spans="1:28" ht="18.75" customHeight="1" x14ac:dyDescent="0.2">
      <c r="A32" s="176">
        <v>26</v>
      </c>
      <c r="B32" s="202" t="s">
        <v>145</v>
      </c>
      <c r="C32" s="203">
        <v>6</v>
      </c>
      <c r="D32" s="176" t="s">
        <v>40</v>
      </c>
      <c r="E32" s="200" t="s">
        <v>146</v>
      </c>
      <c r="F32" s="204" t="s">
        <v>147</v>
      </c>
      <c r="G32" s="193" t="s">
        <v>143</v>
      </c>
      <c r="H32" s="193"/>
      <c r="I32" s="193"/>
      <c r="J32" s="205" t="s">
        <v>148</v>
      </c>
      <c r="K32" s="206">
        <v>45555</v>
      </c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</row>
    <row r="33" spans="1:28" ht="18.75" customHeight="1" x14ac:dyDescent="0.2">
      <c r="A33" s="176">
        <v>27</v>
      </c>
      <c r="B33" s="200" t="s">
        <v>149</v>
      </c>
      <c r="C33" s="203">
        <v>6</v>
      </c>
      <c r="D33" s="191" t="s">
        <v>40</v>
      </c>
      <c r="E33" s="200" t="s">
        <v>150</v>
      </c>
      <c r="F33" s="204" t="s">
        <v>151</v>
      </c>
      <c r="G33" s="192" t="s">
        <v>143</v>
      </c>
      <c r="H33" s="207"/>
      <c r="I33" s="192"/>
      <c r="J33" s="204" t="s">
        <v>152</v>
      </c>
      <c r="K33" s="208">
        <v>45559</v>
      </c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</row>
    <row r="34" spans="1:28" ht="18.75" customHeight="1" x14ac:dyDescent="0.2">
      <c r="A34" s="176">
        <v>28</v>
      </c>
      <c r="B34" s="200" t="s">
        <v>153</v>
      </c>
      <c r="C34" s="203">
        <v>7</v>
      </c>
      <c r="D34" s="191" t="s">
        <v>40</v>
      </c>
      <c r="E34" s="209" t="s">
        <v>154</v>
      </c>
      <c r="F34" s="200" t="s">
        <v>155</v>
      </c>
      <c r="G34" s="210" t="s">
        <v>143</v>
      </c>
      <c r="H34" s="176"/>
      <c r="I34" s="192"/>
      <c r="J34" s="204" t="s">
        <v>144</v>
      </c>
      <c r="K34" s="208">
        <v>45553</v>
      </c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</row>
    <row r="35" spans="1:28" ht="18.75" customHeight="1" x14ac:dyDescent="0.2">
      <c r="A35" s="176">
        <v>29</v>
      </c>
      <c r="B35" s="200" t="s">
        <v>156</v>
      </c>
      <c r="C35" s="203">
        <v>7</v>
      </c>
      <c r="D35" s="191" t="s">
        <v>40</v>
      </c>
      <c r="E35" s="209" t="s">
        <v>157</v>
      </c>
      <c r="F35" s="200" t="s">
        <v>155</v>
      </c>
      <c r="G35" s="210" t="s">
        <v>143</v>
      </c>
      <c r="H35" s="191"/>
      <c r="I35" s="192"/>
      <c r="J35" s="204" t="s">
        <v>148</v>
      </c>
      <c r="K35" s="208">
        <v>45561</v>
      </c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</row>
    <row r="36" spans="1:28" ht="18.75" customHeight="1" x14ac:dyDescent="0.2">
      <c r="A36" s="176">
        <v>30</v>
      </c>
      <c r="B36" s="200" t="s">
        <v>158</v>
      </c>
      <c r="C36" s="188">
        <v>7</v>
      </c>
      <c r="D36" s="192" t="s">
        <v>40</v>
      </c>
      <c r="E36" s="204" t="s">
        <v>159</v>
      </c>
      <c r="F36" s="204" t="s">
        <v>160</v>
      </c>
      <c r="G36" s="192" t="s">
        <v>143</v>
      </c>
      <c r="H36" s="192"/>
      <c r="I36" s="192"/>
      <c r="J36" s="204" t="s">
        <v>152</v>
      </c>
      <c r="K36" s="208">
        <v>45561</v>
      </c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</row>
    <row r="37" spans="1:28" ht="18.75" customHeight="1" x14ac:dyDescent="0.2">
      <c r="A37" s="176">
        <v>31</v>
      </c>
      <c r="B37" s="200" t="s">
        <v>161</v>
      </c>
      <c r="C37" s="188">
        <v>9</v>
      </c>
      <c r="D37" s="192" t="s">
        <v>40</v>
      </c>
      <c r="E37" s="204" t="s">
        <v>162</v>
      </c>
      <c r="F37" s="204" t="s">
        <v>155</v>
      </c>
      <c r="G37" s="192" t="s">
        <v>143</v>
      </c>
      <c r="H37" s="192"/>
      <c r="I37" s="192"/>
      <c r="J37" s="204" t="s">
        <v>144</v>
      </c>
      <c r="K37" s="208">
        <v>45555</v>
      </c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</row>
    <row r="38" spans="1:28" ht="18.75" customHeight="1" x14ac:dyDescent="0.2">
      <c r="A38" s="176">
        <v>32</v>
      </c>
      <c r="B38" s="200" t="s">
        <v>163</v>
      </c>
      <c r="C38" s="188">
        <v>9</v>
      </c>
      <c r="D38" s="192" t="s">
        <v>40</v>
      </c>
      <c r="E38" s="204" t="s">
        <v>164</v>
      </c>
      <c r="F38" s="204" t="s">
        <v>155</v>
      </c>
      <c r="G38" s="192" t="s">
        <v>143</v>
      </c>
      <c r="H38" s="192"/>
      <c r="I38" s="192"/>
      <c r="J38" s="204" t="s">
        <v>165</v>
      </c>
      <c r="K38" s="208">
        <v>45556</v>
      </c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</row>
    <row r="39" spans="1:28" ht="18.75" customHeight="1" x14ac:dyDescent="0.2">
      <c r="A39" s="176">
        <v>33</v>
      </c>
      <c r="B39" s="202" t="s">
        <v>166</v>
      </c>
      <c r="C39" s="177">
        <v>9</v>
      </c>
      <c r="D39" s="192" t="s">
        <v>40</v>
      </c>
      <c r="E39" s="202" t="s">
        <v>167</v>
      </c>
      <c r="F39" s="204" t="s">
        <v>168</v>
      </c>
      <c r="G39" s="192" t="s">
        <v>143</v>
      </c>
      <c r="H39" s="176"/>
      <c r="I39" s="176"/>
      <c r="J39" s="202" t="s">
        <v>152</v>
      </c>
      <c r="K39" s="211">
        <v>45559</v>
      </c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</row>
    <row r="40" spans="1:28" ht="18.75" customHeight="1" x14ac:dyDescent="0.2">
      <c r="A40" s="176">
        <v>34</v>
      </c>
      <c r="B40" s="202" t="s">
        <v>169</v>
      </c>
      <c r="C40" s="177">
        <v>9</v>
      </c>
      <c r="D40" s="192" t="s">
        <v>40</v>
      </c>
      <c r="E40" s="202" t="s">
        <v>170</v>
      </c>
      <c r="F40" s="204" t="s">
        <v>142</v>
      </c>
      <c r="G40" s="192" t="s">
        <v>143</v>
      </c>
      <c r="H40" s="176"/>
      <c r="I40" s="176"/>
      <c r="J40" s="202" t="s">
        <v>171</v>
      </c>
      <c r="K40" s="211">
        <v>45559</v>
      </c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</row>
    <row r="41" spans="1:28" ht="18.75" customHeight="1" x14ac:dyDescent="0.2">
      <c r="A41" s="176">
        <v>35</v>
      </c>
      <c r="B41" s="202" t="s">
        <v>172</v>
      </c>
      <c r="C41" s="177">
        <v>9</v>
      </c>
      <c r="D41" s="192" t="s">
        <v>40</v>
      </c>
      <c r="E41" s="202" t="s">
        <v>173</v>
      </c>
      <c r="F41" s="204" t="s">
        <v>174</v>
      </c>
      <c r="G41" s="192" t="s">
        <v>143</v>
      </c>
      <c r="H41" s="176"/>
      <c r="I41" s="176"/>
      <c r="J41" s="202" t="s">
        <v>144</v>
      </c>
      <c r="K41" s="211">
        <v>45561</v>
      </c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</row>
    <row r="42" spans="1:28" ht="18.75" customHeight="1" x14ac:dyDescent="0.2">
      <c r="A42" s="176">
        <v>36</v>
      </c>
      <c r="B42" s="212" t="s">
        <v>175</v>
      </c>
      <c r="C42" s="181">
        <v>9</v>
      </c>
      <c r="D42" s="213" t="s">
        <v>40</v>
      </c>
      <c r="E42" s="212" t="s">
        <v>176</v>
      </c>
      <c r="F42" s="214" t="s">
        <v>177</v>
      </c>
      <c r="G42" s="213" t="s">
        <v>143</v>
      </c>
      <c r="H42" s="215"/>
      <c r="I42" s="215"/>
      <c r="J42" s="212" t="s">
        <v>165</v>
      </c>
      <c r="K42" s="216">
        <v>45562</v>
      </c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</row>
    <row r="43" spans="1:28" ht="18.75" customHeight="1" x14ac:dyDescent="0.2">
      <c r="A43" s="176">
        <v>37</v>
      </c>
      <c r="B43" s="186" t="s">
        <v>178</v>
      </c>
      <c r="C43" s="186" t="s">
        <v>179</v>
      </c>
      <c r="D43" s="186" t="s">
        <v>41</v>
      </c>
      <c r="E43" s="186" t="s">
        <v>180</v>
      </c>
      <c r="F43" s="186" t="s">
        <v>181</v>
      </c>
      <c r="G43" s="186" t="s">
        <v>182</v>
      </c>
      <c r="H43" s="186"/>
      <c r="I43" s="186"/>
      <c r="J43" s="186" t="s">
        <v>183</v>
      </c>
      <c r="K43" s="217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</row>
    <row r="44" spans="1:28" ht="18.75" customHeight="1" x14ac:dyDescent="0.2">
      <c r="A44" s="176">
        <v>38</v>
      </c>
      <c r="B44" s="178" t="s">
        <v>184</v>
      </c>
      <c r="C44" s="178" t="s">
        <v>185</v>
      </c>
      <c r="D44" s="188" t="s">
        <v>41</v>
      </c>
      <c r="E44" s="178" t="s">
        <v>186</v>
      </c>
      <c r="F44" s="188" t="s">
        <v>187</v>
      </c>
      <c r="G44" s="188" t="s">
        <v>182</v>
      </c>
      <c r="H44" s="178"/>
      <c r="I44" s="178"/>
      <c r="J44" s="178" t="s">
        <v>188</v>
      </c>
      <c r="K44" s="187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</row>
    <row r="45" spans="1:28" ht="18.75" customHeight="1" x14ac:dyDescent="0.2">
      <c r="A45" s="176">
        <v>39</v>
      </c>
      <c r="B45" s="177" t="s">
        <v>189</v>
      </c>
      <c r="C45" s="177" t="s">
        <v>190</v>
      </c>
      <c r="D45" s="188" t="s">
        <v>41</v>
      </c>
      <c r="E45" s="177" t="s">
        <v>191</v>
      </c>
      <c r="F45" s="188" t="s">
        <v>192</v>
      </c>
      <c r="G45" s="188" t="s">
        <v>182</v>
      </c>
      <c r="H45" s="177"/>
      <c r="I45" s="177"/>
      <c r="J45" s="177" t="s">
        <v>193</v>
      </c>
      <c r="K45" s="179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</row>
    <row r="46" spans="1:28" ht="15.75" customHeight="1" x14ac:dyDescent="0.2">
      <c r="A46" s="176">
        <v>40</v>
      </c>
      <c r="B46" s="177" t="s">
        <v>194</v>
      </c>
      <c r="C46" s="177" t="s">
        <v>195</v>
      </c>
      <c r="D46" s="188" t="s">
        <v>41</v>
      </c>
      <c r="E46" s="177" t="s">
        <v>196</v>
      </c>
      <c r="F46" s="188" t="s">
        <v>197</v>
      </c>
      <c r="G46" s="188" t="s">
        <v>182</v>
      </c>
      <c r="H46" s="177"/>
      <c r="I46" s="177"/>
      <c r="J46" s="177" t="s">
        <v>198</v>
      </c>
      <c r="K46" s="179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</row>
    <row r="47" spans="1:28" ht="15.75" customHeight="1" x14ac:dyDescent="0.25">
      <c r="A47" s="177"/>
      <c r="B47" s="218"/>
      <c r="C47" s="218"/>
      <c r="D47" s="219"/>
      <c r="E47" s="218"/>
      <c r="F47" s="188"/>
      <c r="G47" s="220"/>
      <c r="H47" s="221"/>
      <c r="I47" s="221"/>
      <c r="J47" s="221"/>
      <c r="K47" s="177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</row>
    <row r="48" spans="1:28" ht="15.75" customHeight="1" x14ac:dyDescent="0.25">
      <c r="A48" s="222"/>
      <c r="B48" s="223" t="s">
        <v>235</v>
      </c>
      <c r="C48" s="224"/>
      <c r="D48" s="223"/>
      <c r="E48" s="223"/>
      <c r="F48" s="225"/>
      <c r="G48" s="226"/>
      <c r="H48" s="226"/>
      <c r="I48" s="226"/>
      <c r="J48" s="226"/>
      <c r="K48" s="227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</row>
    <row r="49" spans="1:28" ht="15.75" customHeight="1" x14ac:dyDescent="0.25">
      <c r="A49" s="160"/>
      <c r="B49" s="228"/>
      <c r="C49" s="229"/>
      <c r="D49" s="228"/>
      <c r="E49" s="228"/>
      <c r="F49" s="161"/>
      <c r="G49" s="230"/>
      <c r="H49" s="230"/>
      <c r="I49" s="230"/>
      <c r="J49" s="230"/>
      <c r="K49" s="163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</row>
    <row r="50" spans="1:28" ht="15.75" customHeight="1" x14ac:dyDescent="0.25">
      <c r="A50" s="160"/>
      <c r="B50" s="228"/>
      <c r="C50" s="229"/>
      <c r="D50" s="228"/>
      <c r="E50" s="228"/>
      <c r="F50" s="161"/>
      <c r="G50" s="230"/>
      <c r="H50" s="230"/>
      <c r="I50" s="230"/>
      <c r="J50" s="230"/>
      <c r="K50" s="163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</row>
    <row r="51" spans="1:28" ht="15.75" customHeight="1" x14ac:dyDescent="0.25">
      <c r="A51" s="160"/>
      <c r="B51" s="286"/>
      <c r="C51" s="287"/>
      <c r="D51" s="287"/>
      <c r="E51" s="287"/>
      <c r="F51" s="161"/>
      <c r="G51" s="288" t="s">
        <v>307</v>
      </c>
      <c r="H51" s="287"/>
      <c r="I51" s="287"/>
      <c r="J51" s="287"/>
      <c r="K51" s="163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</row>
    <row r="52" spans="1:28" ht="15.75" customHeight="1" x14ac:dyDescent="0.25">
      <c r="A52" s="160"/>
      <c r="B52" s="161"/>
      <c r="C52" s="161"/>
      <c r="D52" s="161"/>
      <c r="E52" s="161"/>
      <c r="F52" s="231"/>
      <c r="G52" s="289" t="s">
        <v>45</v>
      </c>
      <c r="H52" s="287"/>
      <c r="I52" s="287"/>
      <c r="J52" s="287"/>
      <c r="K52" s="163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</row>
    <row r="53" spans="1:28" ht="15.75" customHeight="1" x14ac:dyDescent="0.25">
      <c r="A53" s="160"/>
      <c r="B53" s="161"/>
      <c r="C53" s="161"/>
      <c r="D53" s="161"/>
      <c r="E53" s="161"/>
      <c r="F53" s="161"/>
      <c r="G53" s="161"/>
      <c r="H53" s="160"/>
      <c r="I53" s="161"/>
      <c r="J53" s="161"/>
      <c r="K53" s="163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</row>
    <row r="54" spans="1:28" ht="15.75" customHeight="1" x14ac:dyDescent="0.25">
      <c r="A54" s="160"/>
      <c r="B54" s="161"/>
      <c r="C54" s="161"/>
      <c r="D54" s="161"/>
      <c r="E54" s="161"/>
      <c r="F54" s="161"/>
      <c r="G54" s="161"/>
      <c r="H54" s="160"/>
      <c r="I54" s="161"/>
      <c r="J54" s="161"/>
      <c r="K54" s="163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</row>
    <row r="55" spans="1:28" ht="15.75" customHeight="1" x14ac:dyDescent="0.25">
      <c r="A55" s="160"/>
      <c r="B55" s="161"/>
      <c r="C55" s="161"/>
      <c r="D55" s="161"/>
      <c r="E55" s="161"/>
      <c r="F55" s="161"/>
      <c r="G55" s="161"/>
      <c r="H55" s="160"/>
      <c r="I55" s="161"/>
      <c r="J55" s="161"/>
      <c r="K55" s="163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</row>
    <row r="56" spans="1:28" ht="15.75" customHeight="1" x14ac:dyDescent="0.25">
      <c r="A56" s="160"/>
      <c r="B56" s="161"/>
      <c r="C56" s="161"/>
      <c r="D56" s="161"/>
      <c r="E56" s="161"/>
      <c r="F56" s="161"/>
      <c r="G56" s="161"/>
      <c r="H56" s="160"/>
      <c r="I56" s="161"/>
      <c r="J56" s="161"/>
      <c r="K56" s="163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</row>
    <row r="57" spans="1:28" ht="15.75" customHeight="1" x14ac:dyDescent="0.25">
      <c r="A57" s="160"/>
      <c r="B57" s="161"/>
      <c r="C57" s="161"/>
      <c r="D57" s="161"/>
      <c r="E57" s="161"/>
      <c r="F57" s="161"/>
      <c r="G57" s="161"/>
      <c r="H57" s="160"/>
      <c r="I57" s="161"/>
      <c r="J57" s="161"/>
      <c r="K57" s="163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</row>
    <row r="58" spans="1:28" ht="15.75" customHeight="1" x14ac:dyDescent="0.25">
      <c r="A58" s="160"/>
      <c r="B58" s="161"/>
      <c r="C58" s="161"/>
      <c r="D58" s="161"/>
      <c r="E58" s="161"/>
      <c r="F58" s="161"/>
      <c r="G58" s="161"/>
      <c r="H58" s="160"/>
      <c r="I58" s="161"/>
      <c r="J58" s="161"/>
      <c r="K58" s="163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</row>
    <row r="59" spans="1:28" ht="15.75" customHeight="1" x14ac:dyDescent="0.25">
      <c r="A59" s="160"/>
      <c r="B59" s="161"/>
      <c r="C59" s="161"/>
      <c r="D59" s="161"/>
      <c r="E59" s="161"/>
      <c r="F59" s="161"/>
      <c r="G59" s="161"/>
      <c r="H59" s="160"/>
      <c r="I59" s="161"/>
      <c r="J59" s="161"/>
      <c r="K59" s="163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</row>
    <row r="60" spans="1:28" ht="15.75" customHeight="1" x14ac:dyDescent="0.25">
      <c r="A60" s="160"/>
      <c r="B60" s="161"/>
      <c r="C60" s="161"/>
      <c r="D60" s="161"/>
      <c r="E60" s="161"/>
      <c r="F60" s="161"/>
      <c r="G60" s="161"/>
      <c r="H60" s="160"/>
      <c r="I60" s="161"/>
      <c r="J60" s="161"/>
      <c r="K60" s="163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</row>
    <row r="61" spans="1:28" ht="15.75" customHeight="1" x14ac:dyDescent="0.25">
      <c r="A61" s="160"/>
      <c r="B61" s="161"/>
      <c r="C61" s="161"/>
      <c r="D61" s="161"/>
      <c r="E61" s="161"/>
      <c r="F61" s="161"/>
      <c r="G61" s="161"/>
      <c r="H61" s="160"/>
      <c r="I61" s="161"/>
      <c r="J61" s="161"/>
      <c r="K61" s="163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</row>
    <row r="62" spans="1:28" ht="15.75" customHeight="1" x14ac:dyDescent="0.25">
      <c r="A62" s="160"/>
      <c r="B62" s="161"/>
      <c r="C62" s="161"/>
      <c r="D62" s="161"/>
      <c r="E62" s="161"/>
      <c r="F62" s="161"/>
      <c r="G62" s="161"/>
      <c r="H62" s="160"/>
      <c r="I62" s="161"/>
      <c r="J62" s="161"/>
      <c r="K62" s="163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</row>
    <row r="63" spans="1:28" ht="15.75" customHeight="1" x14ac:dyDescent="0.25">
      <c r="A63" s="160"/>
      <c r="B63" s="161"/>
      <c r="C63" s="161"/>
      <c r="D63" s="161"/>
      <c r="E63" s="161"/>
      <c r="F63" s="161"/>
      <c r="G63" s="161"/>
      <c r="H63" s="160"/>
      <c r="I63" s="161"/>
      <c r="J63" s="161"/>
      <c r="K63" s="163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</row>
    <row r="64" spans="1:28" ht="15.75" customHeight="1" x14ac:dyDescent="0.25">
      <c r="A64" s="160"/>
      <c r="B64" s="161"/>
      <c r="C64" s="161"/>
      <c r="D64" s="161"/>
      <c r="E64" s="161"/>
      <c r="F64" s="161"/>
      <c r="G64" s="161"/>
      <c r="H64" s="160"/>
      <c r="I64" s="161"/>
      <c r="J64" s="161"/>
      <c r="K64" s="163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</row>
    <row r="65" spans="1:28" ht="15.75" customHeight="1" x14ac:dyDescent="0.25">
      <c r="A65" s="160"/>
      <c r="B65" s="161"/>
      <c r="C65" s="161"/>
      <c r="D65" s="161"/>
      <c r="E65" s="161"/>
      <c r="F65" s="161"/>
      <c r="G65" s="161"/>
      <c r="H65" s="160"/>
      <c r="I65" s="161"/>
      <c r="J65" s="161"/>
      <c r="K65" s="163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</row>
    <row r="66" spans="1:28" ht="15.75" customHeight="1" x14ac:dyDescent="0.25">
      <c r="A66" s="160"/>
      <c r="B66" s="161"/>
      <c r="C66" s="161"/>
      <c r="D66" s="161"/>
      <c r="E66" s="161"/>
      <c r="F66" s="161"/>
      <c r="G66" s="161"/>
      <c r="H66" s="160"/>
      <c r="I66" s="161"/>
      <c r="J66" s="161"/>
      <c r="K66" s="163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</row>
    <row r="67" spans="1:28" ht="15.75" customHeight="1" x14ac:dyDescent="0.25">
      <c r="A67" s="160"/>
      <c r="B67" s="161"/>
      <c r="C67" s="161"/>
      <c r="D67" s="161"/>
      <c r="E67" s="161"/>
      <c r="F67" s="161"/>
      <c r="G67" s="161"/>
      <c r="H67" s="160"/>
      <c r="I67" s="161"/>
      <c r="J67" s="161"/>
      <c r="K67" s="163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</row>
    <row r="68" spans="1:28" ht="15.75" customHeight="1" x14ac:dyDescent="0.25">
      <c r="A68" s="160"/>
      <c r="B68" s="161"/>
      <c r="C68" s="161"/>
      <c r="D68" s="161"/>
      <c r="E68" s="161"/>
      <c r="F68" s="161"/>
      <c r="G68" s="161"/>
      <c r="H68" s="160"/>
      <c r="I68" s="161"/>
      <c r="J68" s="161"/>
      <c r="K68" s="163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</row>
    <row r="69" spans="1:28" ht="15.75" customHeight="1" x14ac:dyDescent="0.25">
      <c r="A69" s="160"/>
      <c r="B69" s="161"/>
      <c r="C69" s="161"/>
      <c r="D69" s="161"/>
      <c r="E69" s="161"/>
      <c r="F69" s="161"/>
      <c r="G69" s="161"/>
      <c r="H69" s="160"/>
      <c r="I69" s="161"/>
      <c r="J69" s="161"/>
      <c r="K69" s="163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</row>
    <row r="70" spans="1:28" ht="15.75" customHeight="1" x14ac:dyDescent="0.25">
      <c r="A70" s="160"/>
      <c r="B70" s="161"/>
      <c r="C70" s="161"/>
      <c r="D70" s="161"/>
      <c r="E70" s="161"/>
      <c r="F70" s="161"/>
      <c r="G70" s="161"/>
      <c r="H70" s="160"/>
      <c r="I70" s="161"/>
      <c r="J70" s="161"/>
      <c r="K70" s="163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</row>
    <row r="71" spans="1:28" ht="15.75" customHeight="1" x14ac:dyDescent="0.25">
      <c r="A71" s="160"/>
      <c r="B71" s="161"/>
      <c r="C71" s="161"/>
      <c r="D71" s="161"/>
      <c r="E71" s="161"/>
      <c r="F71" s="161"/>
      <c r="G71" s="161"/>
      <c r="H71" s="160"/>
      <c r="I71" s="161"/>
      <c r="J71" s="161"/>
      <c r="K71" s="163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</row>
    <row r="72" spans="1:28" ht="15.75" customHeight="1" x14ac:dyDescent="0.25">
      <c r="A72" s="160"/>
      <c r="B72" s="161"/>
      <c r="C72" s="161"/>
      <c r="D72" s="161"/>
      <c r="E72" s="161"/>
      <c r="F72" s="161"/>
      <c r="G72" s="161"/>
      <c r="H72" s="160"/>
      <c r="I72" s="161"/>
      <c r="J72" s="161"/>
      <c r="K72" s="163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</row>
    <row r="73" spans="1:28" ht="15.75" customHeight="1" x14ac:dyDescent="0.25">
      <c r="A73" s="160"/>
      <c r="B73" s="161"/>
      <c r="C73" s="161"/>
      <c r="D73" s="161"/>
      <c r="E73" s="161"/>
      <c r="F73" s="161"/>
      <c r="G73" s="161"/>
      <c r="H73" s="160"/>
      <c r="I73" s="161"/>
      <c r="J73" s="161"/>
      <c r="K73" s="163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</row>
    <row r="74" spans="1:28" ht="15.75" customHeight="1" x14ac:dyDescent="0.25">
      <c r="A74" s="160"/>
      <c r="B74" s="161"/>
      <c r="C74" s="161"/>
      <c r="D74" s="161"/>
      <c r="E74" s="161"/>
      <c r="F74" s="161"/>
      <c r="G74" s="161"/>
      <c r="H74" s="160"/>
      <c r="I74" s="161"/>
      <c r="J74" s="161"/>
      <c r="K74" s="163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</row>
    <row r="75" spans="1:28" ht="15.75" customHeight="1" x14ac:dyDescent="0.25">
      <c r="A75" s="160"/>
      <c r="B75" s="161"/>
      <c r="C75" s="161"/>
      <c r="D75" s="161"/>
      <c r="E75" s="161"/>
      <c r="F75" s="161"/>
      <c r="G75" s="161"/>
      <c r="H75" s="160"/>
      <c r="I75" s="161"/>
      <c r="J75" s="161"/>
      <c r="K75" s="163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</row>
    <row r="76" spans="1:28" ht="15.75" customHeight="1" x14ac:dyDescent="0.25">
      <c r="A76" s="160"/>
      <c r="B76" s="161"/>
      <c r="C76" s="161"/>
      <c r="D76" s="161"/>
      <c r="E76" s="161"/>
      <c r="F76" s="161"/>
      <c r="G76" s="161"/>
      <c r="H76" s="160"/>
      <c r="I76" s="161"/>
      <c r="J76" s="161"/>
      <c r="K76" s="163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</row>
    <row r="77" spans="1:28" ht="15.75" customHeight="1" x14ac:dyDescent="0.25">
      <c r="A77" s="160"/>
      <c r="B77" s="161"/>
      <c r="C77" s="161"/>
      <c r="D77" s="161"/>
      <c r="E77" s="161"/>
      <c r="F77" s="161"/>
      <c r="G77" s="161"/>
      <c r="H77" s="160"/>
      <c r="I77" s="161"/>
      <c r="J77" s="161"/>
      <c r="K77" s="163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</row>
    <row r="78" spans="1:28" ht="15.75" customHeight="1" x14ac:dyDescent="0.25">
      <c r="A78" s="160"/>
      <c r="B78" s="161"/>
      <c r="C78" s="161"/>
      <c r="D78" s="161"/>
      <c r="E78" s="161"/>
      <c r="F78" s="161"/>
      <c r="G78" s="161"/>
      <c r="H78" s="160"/>
      <c r="I78" s="161"/>
      <c r="J78" s="161"/>
      <c r="K78" s="163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</row>
    <row r="79" spans="1:28" ht="15.75" customHeight="1" x14ac:dyDescent="0.25">
      <c r="A79" s="160"/>
      <c r="B79" s="161"/>
      <c r="C79" s="161"/>
      <c r="D79" s="161"/>
      <c r="E79" s="161"/>
      <c r="F79" s="161"/>
      <c r="G79" s="161"/>
      <c r="H79" s="160"/>
      <c r="I79" s="161"/>
      <c r="J79" s="161"/>
      <c r="K79" s="163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</row>
    <row r="80" spans="1:28" ht="15.75" customHeight="1" x14ac:dyDescent="0.25">
      <c r="A80" s="160"/>
      <c r="B80" s="161"/>
      <c r="C80" s="161"/>
      <c r="D80" s="161"/>
      <c r="E80" s="161"/>
      <c r="F80" s="161"/>
      <c r="G80" s="161"/>
      <c r="H80" s="160"/>
      <c r="I80" s="161"/>
      <c r="J80" s="161"/>
      <c r="K80" s="163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</row>
    <row r="81" spans="1:28" ht="15.75" customHeight="1" x14ac:dyDescent="0.25">
      <c r="A81" s="160"/>
      <c r="B81" s="161"/>
      <c r="C81" s="161"/>
      <c r="D81" s="161"/>
      <c r="E81" s="161"/>
      <c r="F81" s="161"/>
      <c r="G81" s="161"/>
      <c r="H81" s="160"/>
      <c r="I81" s="161"/>
      <c r="J81" s="161"/>
      <c r="K81" s="163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</row>
    <row r="82" spans="1:28" ht="15.75" customHeight="1" x14ac:dyDescent="0.25">
      <c r="A82" s="160"/>
      <c r="B82" s="161"/>
      <c r="C82" s="161"/>
      <c r="D82" s="161"/>
      <c r="E82" s="161"/>
      <c r="F82" s="161"/>
      <c r="G82" s="161"/>
      <c r="H82" s="160"/>
      <c r="I82" s="161"/>
      <c r="J82" s="161"/>
      <c r="K82" s="163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</row>
    <row r="83" spans="1:28" ht="15.75" customHeight="1" x14ac:dyDescent="0.25">
      <c r="A83" s="160"/>
      <c r="B83" s="161"/>
      <c r="C83" s="161"/>
      <c r="D83" s="161"/>
      <c r="E83" s="161"/>
      <c r="F83" s="161"/>
      <c r="G83" s="161"/>
      <c r="H83" s="160"/>
      <c r="I83" s="161"/>
      <c r="J83" s="161"/>
      <c r="K83" s="163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</row>
    <row r="84" spans="1:28" ht="15.75" customHeight="1" x14ac:dyDescent="0.25">
      <c r="A84" s="160"/>
      <c r="B84" s="161"/>
      <c r="C84" s="161"/>
      <c r="D84" s="161"/>
      <c r="E84" s="161"/>
      <c r="F84" s="161"/>
      <c r="G84" s="161"/>
      <c r="H84" s="160"/>
      <c r="I84" s="161"/>
      <c r="J84" s="161"/>
      <c r="K84" s="163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</row>
    <row r="85" spans="1:28" ht="15.75" customHeight="1" x14ac:dyDescent="0.25">
      <c r="A85" s="160"/>
      <c r="B85" s="161"/>
      <c r="C85" s="161"/>
      <c r="D85" s="161"/>
      <c r="E85" s="161"/>
      <c r="F85" s="161"/>
      <c r="G85" s="161"/>
      <c r="H85" s="160"/>
      <c r="I85" s="161"/>
      <c r="J85" s="161"/>
      <c r="K85" s="163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</row>
    <row r="86" spans="1:28" ht="15.75" customHeight="1" x14ac:dyDescent="0.25">
      <c r="A86" s="160"/>
      <c r="B86" s="161"/>
      <c r="C86" s="161"/>
      <c r="D86" s="161"/>
      <c r="E86" s="161"/>
      <c r="F86" s="161"/>
      <c r="G86" s="161"/>
      <c r="H86" s="160"/>
      <c r="I86" s="161"/>
      <c r="J86" s="161"/>
      <c r="K86" s="163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</row>
    <row r="87" spans="1:28" ht="15.75" customHeight="1" x14ac:dyDescent="0.25">
      <c r="A87" s="160"/>
      <c r="B87" s="161"/>
      <c r="C87" s="161"/>
      <c r="D87" s="161"/>
      <c r="E87" s="161"/>
      <c r="F87" s="161"/>
      <c r="G87" s="161"/>
      <c r="H87" s="160"/>
      <c r="I87" s="161"/>
      <c r="J87" s="161"/>
      <c r="K87" s="163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</row>
    <row r="88" spans="1:28" ht="15.75" customHeight="1" x14ac:dyDescent="0.25">
      <c r="A88" s="160"/>
      <c r="B88" s="161"/>
      <c r="C88" s="161"/>
      <c r="D88" s="161"/>
      <c r="E88" s="161"/>
      <c r="F88" s="161"/>
      <c r="G88" s="161"/>
      <c r="H88" s="160"/>
      <c r="I88" s="161"/>
      <c r="J88" s="161"/>
      <c r="K88" s="163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</row>
    <row r="89" spans="1:28" ht="15.75" customHeight="1" x14ac:dyDescent="0.25">
      <c r="A89" s="160"/>
      <c r="B89" s="161"/>
      <c r="C89" s="161"/>
      <c r="D89" s="161"/>
      <c r="E89" s="161"/>
      <c r="F89" s="161"/>
      <c r="G89" s="161"/>
      <c r="H89" s="160"/>
      <c r="I89" s="161"/>
      <c r="J89" s="161"/>
      <c r="K89" s="163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  <c r="AB89" s="161"/>
    </row>
    <row r="90" spans="1:28" ht="15.75" customHeight="1" x14ac:dyDescent="0.25">
      <c r="A90" s="160"/>
      <c r="B90" s="161"/>
      <c r="C90" s="161"/>
      <c r="D90" s="161"/>
      <c r="E90" s="161"/>
      <c r="F90" s="161"/>
      <c r="G90" s="161"/>
      <c r="H90" s="160"/>
      <c r="I90" s="161"/>
      <c r="J90" s="161"/>
      <c r="K90" s="163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</row>
    <row r="91" spans="1:28" ht="15.75" customHeight="1" x14ac:dyDescent="0.25">
      <c r="A91" s="160"/>
      <c r="B91" s="161"/>
      <c r="C91" s="161"/>
      <c r="D91" s="161"/>
      <c r="E91" s="161"/>
      <c r="F91" s="161"/>
      <c r="G91" s="161"/>
      <c r="H91" s="160"/>
      <c r="I91" s="161"/>
      <c r="J91" s="161"/>
      <c r="K91" s="163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</row>
    <row r="92" spans="1:28" ht="15.75" customHeight="1" x14ac:dyDescent="0.25">
      <c r="A92" s="160"/>
      <c r="B92" s="161"/>
      <c r="C92" s="161"/>
      <c r="D92" s="161"/>
      <c r="E92" s="161"/>
      <c r="F92" s="161"/>
      <c r="G92" s="161"/>
      <c r="H92" s="160"/>
      <c r="I92" s="161"/>
      <c r="J92" s="161"/>
      <c r="K92" s="163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</row>
    <row r="93" spans="1:28" ht="15.75" customHeight="1" x14ac:dyDescent="0.25">
      <c r="A93" s="160"/>
      <c r="B93" s="161"/>
      <c r="C93" s="161"/>
      <c r="D93" s="161"/>
      <c r="E93" s="161"/>
      <c r="F93" s="161"/>
      <c r="G93" s="161"/>
      <c r="H93" s="160"/>
      <c r="I93" s="161"/>
      <c r="J93" s="161"/>
      <c r="K93" s="163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</row>
    <row r="94" spans="1:28" ht="15.75" customHeight="1" x14ac:dyDescent="0.25">
      <c r="A94" s="160"/>
      <c r="B94" s="161"/>
      <c r="C94" s="161"/>
      <c r="D94" s="161"/>
      <c r="E94" s="161"/>
      <c r="F94" s="161"/>
      <c r="G94" s="161"/>
      <c r="H94" s="160"/>
      <c r="I94" s="161"/>
      <c r="J94" s="161"/>
      <c r="K94" s="163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</row>
    <row r="95" spans="1:28" ht="15.75" customHeight="1" x14ac:dyDescent="0.25">
      <c r="A95" s="160"/>
      <c r="B95" s="161"/>
      <c r="C95" s="161"/>
      <c r="D95" s="161"/>
      <c r="E95" s="161"/>
      <c r="F95" s="161"/>
      <c r="G95" s="161"/>
      <c r="H95" s="160"/>
      <c r="I95" s="161"/>
      <c r="J95" s="161"/>
      <c r="K95" s="163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</row>
    <row r="96" spans="1:28" ht="15.75" customHeight="1" x14ac:dyDescent="0.25">
      <c r="A96" s="160"/>
      <c r="B96" s="161"/>
      <c r="C96" s="161"/>
      <c r="D96" s="161"/>
      <c r="E96" s="161"/>
      <c r="F96" s="161"/>
      <c r="G96" s="161"/>
      <c r="H96" s="160"/>
      <c r="I96" s="161"/>
      <c r="J96" s="161"/>
      <c r="K96" s="163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</row>
    <row r="97" spans="1:28" ht="15.75" customHeight="1" x14ac:dyDescent="0.25">
      <c r="A97" s="160"/>
      <c r="B97" s="161"/>
      <c r="C97" s="161"/>
      <c r="D97" s="161"/>
      <c r="E97" s="161"/>
      <c r="F97" s="161"/>
      <c r="G97" s="161"/>
      <c r="H97" s="160"/>
      <c r="I97" s="161"/>
      <c r="J97" s="161"/>
      <c r="K97" s="163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</row>
    <row r="98" spans="1:28" ht="15.75" customHeight="1" x14ac:dyDescent="0.25">
      <c r="A98" s="160"/>
      <c r="B98" s="161"/>
      <c r="C98" s="161"/>
      <c r="D98" s="161"/>
      <c r="E98" s="161"/>
      <c r="F98" s="161"/>
      <c r="G98" s="161"/>
      <c r="H98" s="160"/>
      <c r="I98" s="161"/>
      <c r="J98" s="161"/>
      <c r="K98" s="163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</row>
    <row r="99" spans="1:28" ht="15.75" customHeight="1" x14ac:dyDescent="0.25">
      <c r="A99" s="160"/>
      <c r="B99" s="161"/>
      <c r="C99" s="161"/>
      <c r="D99" s="161"/>
      <c r="E99" s="161"/>
      <c r="F99" s="161"/>
      <c r="G99" s="161"/>
      <c r="H99" s="160"/>
      <c r="I99" s="161"/>
      <c r="J99" s="161"/>
      <c r="K99" s="163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  <c r="AB99" s="161"/>
    </row>
    <row r="100" spans="1:28" ht="15.75" customHeight="1" x14ac:dyDescent="0.25">
      <c r="A100" s="160"/>
      <c r="B100" s="161"/>
      <c r="C100" s="161"/>
      <c r="D100" s="161"/>
      <c r="E100" s="161"/>
      <c r="F100" s="161"/>
      <c r="G100" s="161"/>
      <c r="H100" s="160"/>
      <c r="I100" s="161"/>
      <c r="J100" s="161"/>
      <c r="K100" s="163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  <c r="AA100" s="161"/>
      <c r="AB100" s="161"/>
    </row>
    <row r="101" spans="1:28" ht="15.75" customHeight="1" x14ac:dyDescent="0.25">
      <c r="A101" s="160"/>
      <c r="B101" s="161"/>
      <c r="C101" s="161"/>
      <c r="D101" s="161"/>
      <c r="E101" s="161"/>
      <c r="F101" s="161"/>
      <c r="G101" s="161"/>
      <c r="H101" s="160"/>
      <c r="I101" s="161"/>
      <c r="J101" s="161"/>
      <c r="K101" s="163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</row>
    <row r="102" spans="1:28" ht="15.75" customHeight="1" x14ac:dyDescent="0.25">
      <c r="A102" s="160"/>
      <c r="B102" s="161"/>
      <c r="C102" s="161"/>
      <c r="D102" s="161"/>
      <c r="E102" s="161"/>
      <c r="F102" s="161"/>
      <c r="G102" s="161"/>
      <c r="H102" s="160"/>
      <c r="I102" s="161"/>
      <c r="J102" s="161"/>
      <c r="K102" s="163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  <c r="Z102" s="161"/>
      <c r="AA102" s="161"/>
      <c r="AB102" s="161"/>
    </row>
    <row r="103" spans="1:28" ht="15.75" customHeight="1" x14ac:dyDescent="0.25">
      <c r="A103" s="160"/>
      <c r="B103" s="161"/>
      <c r="C103" s="161"/>
      <c r="D103" s="161"/>
      <c r="E103" s="161"/>
      <c r="F103" s="161"/>
      <c r="G103" s="161"/>
      <c r="H103" s="160"/>
      <c r="I103" s="161"/>
      <c r="J103" s="161"/>
      <c r="K103" s="163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  <c r="Z103" s="161"/>
      <c r="AA103" s="161"/>
      <c r="AB103" s="161"/>
    </row>
    <row r="104" spans="1:28" ht="15.75" customHeight="1" x14ac:dyDescent="0.25">
      <c r="A104" s="160"/>
      <c r="B104" s="161"/>
      <c r="C104" s="161"/>
      <c r="D104" s="161"/>
      <c r="E104" s="161"/>
      <c r="F104" s="161"/>
      <c r="G104" s="161"/>
      <c r="H104" s="160"/>
      <c r="I104" s="161"/>
      <c r="J104" s="161"/>
      <c r="K104" s="163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</row>
    <row r="105" spans="1:28" ht="15.75" customHeight="1" x14ac:dyDescent="0.25">
      <c r="A105" s="160"/>
      <c r="B105" s="161"/>
      <c r="C105" s="161"/>
      <c r="D105" s="161"/>
      <c r="E105" s="161"/>
      <c r="F105" s="161"/>
      <c r="G105" s="161"/>
      <c r="H105" s="160"/>
      <c r="I105" s="161"/>
      <c r="J105" s="161"/>
      <c r="K105" s="163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</row>
    <row r="106" spans="1:28" ht="15.75" customHeight="1" x14ac:dyDescent="0.25">
      <c r="A106" s="160"/>
      <c r="B106" s="161"/>
      <c r="C106" s="161"/>
      <c r="D106" s="161"/>
      <c r="E106" s="161"/>
      <c r="F106" s="161"/>
      <c r="G106" s="161"/>
      <c r="H106" s="160"/>
      <c r="I106" s="161"/>
      <c r="J106" s="161"/>
      <c r="K106" s="163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161"/>
    </row>
    <row r="107" spans="1:28" ht="15.75" customHeight="1" x14ac:dyDescent="0.25">
      <c r="A107" s="160"/>
      <c r="B107" s="161"/>
      <c r="C107" s="161"/>
      <c r="D107" s="161"/>
      <c r="E107" s="161"/>
      <c r="F107" s="161"/>
      <c r="G107" s="161"/>
      <c r="H107" s="160"/>
      <c r="I107" s="161"/>
      <c r="J107" s="161"/>
      <c r="K107" s="163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</row>
    <row r="108" spans="1:28" ht="15.75" customHeight="1" x14ac:dyDescent="0.25">
      <c r="A108" s="160"/>
      <c r="B108" s="161"/>
      <c r="C108" s="161"/>
      <c r="D108" s="161"/>
      <c r="E108" s="161"/>
      <c r="F108" s="161"/>
      <c r="G108" s="161"/>
      <c r="H108" s="160"/>
      <c r="I108" s="161"/>
      <c r="J108" s="161"/>
      <c r="K108" s="163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</row>
    <row r="109" spans="1:28" ht="15.75" customHeight="1" x14ac:dyDescent="0.25">
      <c r="A109" s="160"/>
      <c r="B109" s="161"/>
      <c r="C109" s="161"/>
      <c r="D109" s="161"/>
      <c r="E109" s="161"/>
      <c r="F109" s="161"/>
      <c r="G109" s="161"/>
      <c r="H109" s="160"/>
      <c r="I109" s="161"/>
      <c r="J109" s="161"/>
      <c r="K109" s="163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  <c r="AA109" s="161"/>
      <c r="AB109" s="161"/>
    </row>
    <row r="110" spans="1:28" ht="15.75" customHeight="1" x14ac:dyDescent="0.25">
      <c r="A110" s="160"/>
      <c r="B110" s="161"/>
      <c r="C110" s="161"/>
      <c r="D110" s="161"/>
      <c r="E110" s="161"/>
      <c r="F110" s="161"/>
      <c r="G110" s="161"/>
      <c r="H110" s="160"/>
      <c r="I110" s="161"/>
      <c r="J110" s="161"/>
      <c r="K110" s="163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1"/>
      <c r="AA110" s="161"/>
      <c r="AB110" s="161"/>
    </row>
    <row r="111" spans="1:28" ht="15.75" customHeight="1" x14ac:dyDescent="0.25">
      <c r="A111" s="160"/>
      <c r="B111" s="161"/>
      <c r="C111" s="161"/>
      <c r="D111" s="161"/>
      <c r="E111" s="161"/>
      <c r="F111" s="161"/>
      <c r="G111" s="161"/>
      <c r="H111" s="160"/>
      <c r="I111" s="161"/>
      <c r="J111" s="161"/>
      <c r="K111" s="163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1"/>
      <c r="AA111" s="161"/>
      <c r="AB111" s="161"/>
    </row>
    <row r="112" spans="1:28" ht="15.75" customHeight="1" x14ac:dyDescent="0.25">
      <c r="A112" s="160"/>
      <c r="B112" s="161"/>
      <c r="C112" s="161"/>
      <c r="D112" s="161"/>
      <c r="E112" s="161"/>
      <c r="F112" s="161"/>
      <c r="G112" s="161"/>
      <c r="H112" s="160"/>
      <c r="I112" s="161"/>
      <c r="J112" s="161"/>
      <c r="K112" s="163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161"/>
      <c r="AB112" s="161"/>
    </row>
    <row r="113" spans="1:28" ht="15.75" customHeight="1" x14ac:dyDescent="0.25">
      <c r="A113" s="160"/>
      <c r="B113" s="161"/>
      <c r="C113" s="161"/>
      <c r="D113" s="161"/>
      <c r="E113" s="161"/>
      <c r="F113" s="161"/>
      <c r="G113" s="161"/>
      <c r="H113" s="160"/>
      <c r="I113" s="161"/>
      <c r="J113" s="161"/>
      <c r="K113" s="163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  <c r="AA113" s="161"/>
      <c r="AB113" s="161"/>
    </row>
    <row r="114" spans="1:28" ht="15.75" customHeight="1" x14ac:dyDescent="0.25">
      <c r="A114" s="160"/>
      <c r="B114" s="161"/>
      <c r="C114" s="161"/>
      <c r="D114" s="161"/>
      <c r="E114" s="161"/>
      <c r="F114" s="161"/>
      <c r="G114" s="161"/>
      <c r="H114" s="160"/>
      <c r="I114" s="161"/>
      <c r="J114" s="161"/>
      <c r="K114" s="163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  <c r="AA114" s="161"/>
      <c r="AB114" s="161"/>
    </row>
    <row r="115" spans="1:28" ht="15.75" customHeight="1" x14ac:dyDescent="0.25">
      <c r="A115" s="160"/>
      <c r="B115" s="161"/>
      <c r="C115" s="161"/>
      <c r="D115" s="161"/>
      <c r="E115" s="161"/>
      <c r="F115" s="161"/>
      <c r="G115" s="161"/>
      <c r="H115" s="160"/>
      <c r="I115" s="161"/>
      <c r="J115" s="161"/>
      <c r="K115" s="163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161"/>
      <c r="AB115" s="161"/>
    </row>
    <row r="116" spans="1:28" ht="15.75" customHeight="1" x14ac:dyDescent="0.25">
      <c r="A116" s="160"/>
      <c r="B116" s="161"/>
      <c r="C116" s="161"/>
      <c r="D116" s="161"/>
      <c r="E116" s="161"/>
      <c r="F116" s="161"/>
      <c r="G116" s="161"/>
      <c r="H116" s="160"/>
      <c r="I116" s="161"/>
      <c r="J116" s="161"/>
      <c r="K116" s="163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1"/>
      <c r="AB116" s="161"/>
    </row>
    <row r="117" spans="1:28" ht="15.75" customHeight="1" x14ac:dyDescent="0.25">
      <c r="A117" s="160"/>
      <c r="B117" s="161"/>
      <c r="C117" s="161"/>
      <c r="D117" s="161"/>
      <c r="E117" s="161"/>
      <c r="F117" s="161"/>
      <c r="G117" s="161"/>
      <c r="H117" s="160"/>
      <c r="I117" s="161"/>
      <c r="J117" s="161"/>
      <c r="K117" s="163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  <c r="AA117" s="161"/>
      <c r="AB117" s="161"/>
    </row>
    <row r="118" spans="1:28" ht="15.75" customHeight="1" x14ac:dyDescent="0.25">
      <c r="A118" s="160"/>
      <c r="B118" s="161"/>
      <c r="C118" s="161"/>
      <c r="D118" s="161"/>
      <c r="E118" s="161"/>
      <c r="F118" s="161"/>
      <c r="G118" s="161"/>
      <c r="H118" s="160"/>
      <c r="I118" s="161"/>
      <c r="J118" s="161"/>
      <c r="K118" s="163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1"/>
      <c r="AA118" s="161"/>
      <c r="AB118" s="161"/>
    </row>
    <row r="119" spans="1:28" ht="15.75" customHeight="1" x14ac:dyDescent="0.25">
      <c r="A119" s="160"/>
      <c r="B119" s="161"/>
      <c r="C119" s="161"/>
      <c r="D119" s="161"/>
      <c r="E119" s="161"/>
      <c r="F119" s="161"/>
      <c r="G119" s="161"/>
      <c r="H119" s="160"/>
      <c r="I119" s="161"/>
      <c r="J119" s="161"/>
      <c r="K119" s="163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  <c r="AA119" s="161"/>
      <c r="AB119" s="161"/>
    </row>
    <row r="120" spans="1:28" ht="15.75" customHeight="1" x14ac:dyDescent="0.25">
      <c r="A120" s="160"/>
      <c r="B120" s="161"/>
      <c r="C120" s="161"/>
      <c r="D120" s="161"/>
      <c r="E120" s="161"/>
      <c r="F120" s="161"/>
      <c r="G120" s="161"/>
      <c r="H120" s="160"/>
      <c r="I120" s="161"/>
      <c r="J120" s="161"/>
      <c r="K120" s="163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  <c r="AA120" s="161"/>
      <c r="AB120" s="161"/>
    </row>
    <row r="121" spans="1:28" ht="15.75" customHeight="1" x14ac:dyDescent="0.25">
      <c r="A121" s="160"/>
      <c r="B121" s="161"/>
      <c r="C121" s="161"/>
      <c r="D121" s="161"/>
      <c r="E121" s="161"/>
      <c r="F121" s="161"/>
      <c r="G121" s="161"/>
      <c r="H121" s="160"/>
      <c r="I121" s="161"/>
      <c r="J121" s="161"/>
      <c r="K121" s="163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  <c r="Z121" s="161"/>
      <c r="AA121" s="161"/>
      <c r="AB121" s="161"/>
    </row>
    <row r="122" spans="1:28" ht="15.75" customHeight="1" x14ac:dyDescent="0.25">
      <c r="A122" s="160"/>
      <c r="B122" s="161"/>
      <c r="C122" s="161"/>
      <c r="D122" s="161"/>
      <c r="E122" s="161"/>
      <c r="F122" s="161"/>
      <c r="G122" s="161"/>
      <c r="H122" s="160"/>
      <c r="I122" s="161"/>
      <c r="J122" s="161"/>
      <c r="K122" s="163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  <c r="AA122" s="161"/>
      <c r="AB122" s="161"/>
    </row>
    <row r="123" spans="1:28" ht="15.75" customHeight="1" x14ac:dyDescent="0.25">
      <c r="A123" s="160"/>
      <c r="B123" s="161"/>
      <c r="C123" s="161"/>
      <c r="D123" s="161"/>
      <c r="E123" s="161"/>
      <c r="F123" s="161"/>
      <c r="G123" s="161"/>
      <c r="H123" s="160"/>
      <c r="I123" s="161"/>
      <c r="J123" s="161"/>
      <c r="K123" s="163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  <c r="Z123" s="161"/>
      <c r="AA123" s="161"/>
      <c r="AB123" s="161"/>
    </row>
    <row r="124" spans="1:28" ht="15.75" customHeight="1" x14ac:dyDescent="0.25">
      <c r="A124" s="160"/>
      <c r="B124" s="161"/>
      <c r="C124" s="161"/>
      <c r="D124" s="161"/>
      <c r="E124" s="161"/>
      <c r="F124" s="161"/>
      <c r="G124" s="161"/>
      <c r="H124" s="160"/>
      <c r="I124" s="161"/>
      <c r="J124" s="161"/>
      <c r="K124" s="163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1"/>
      <c r="AA124" s="161"/>
      <c r="AB124" s="161"/>
    </row>
    <row r="125" spans="1:28" ht="15.75" customHeight="1" x14ac:dyDescent="0.25">
      <c r="A125" s="160"/>
      <c r="B125" s="161"/>
      <c r="C125" s="161"/>
      <c r="D125" s="161"/>
      <c r="E125" s="161"/>
      <c r="F125" s="161"/>
      <c r="G125" s="161"/>
      <c r="H125" s="160"/>
      <c r="I125" s="161"/>
      <c r="J125" s="161"/>
      <c r="K125" s="163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1"/>
      <c r="AA125" s="161"/>
      <c r="AB125" s="161"/>
    </row>
    <row r="126" spans="1:28" ht="15.75" customHeight="1" x14ac:dyDescent="0.25">
      <c r="A126" s="160"/>
      <c r="B126" s="161"/>
      <c r="C126" s="161"/>
      <c r="D126" s="161"/>
      <c r="E126" s="161"/>
      <c r="F126" s="161"/>
      <c r="G126" s="161"/>
      <c r="H126" s="160"/>
      <c r="I126" s="161"/>
      <c r="J126" s="161"/>
      <c r="K126" s="163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  <c r="Z126" s="161"/>
      <c r="AA126" s="161"/>
      <c r="AB126" s="161"/>
    </row>
    <row r="127" spans="1:28" ht="15.75" customHeight="1" x14ac:dyDescent="0.25">
      <c r="A127" s="160"/>
      <c r="B127" s="161"/>
      <c r="C127" s="161"/>
      <c r="D127" s="161"/>
      <c r="E127" s="161"/>
      <c r="F127" s="161"/>
      <c r="G127" s="161"/>
      <c r="H127" s="160"/>
      <c r="I127" s="161"/>
      <c r="J127" s="161"/>
      <c r="K127" s="163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  <c r="AA127" s="161"/>
      <c r="AB127" s="161"/>
    </row>
    <row r="128" spans="1:28" ht="15.75" customHeight="1" x14ac:dyDescent="0.25">
      <c r="A128" s="160"/>
      <c r="B128" s="161"/>
      <c r="C128" s="161"/>
      <c r="D128" s="161"/>
      <c r="E128" s="161"/>
      <c r="F128" s="161"/>
      <c r="G128" s="161"/>
      <c r="H128" s="160"/>
      <c r="I128" s="161"/>
      <c r="J128" s="161"/>
      <c r="K128" s="163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A128" s="161"/>
      <c r="AB128" s="161"/>
    </row>
    <row r="129" spans="1:28" ht="15.75" customHeight="1" x14ac:dyDescent="0.25">
      <c r="A129" s="160"/>
      <c r="B129" s="161"/>
      <c r="C129" s="161"/>
      <c r="D129" s="161"/>
      <c r="E129" s="161"/>
      <c r="F129" s="161"/>
      <c r="G129" s="161"/>
      <c r="H129" s="160"/>
      <c r="I129" s="161"/>
      <c r="J129" s="161"/>
      <c r="K129" s="163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  <c r="AA129" s="161"/>
      <c r="AB129" s="161"/>
    </row>
    <row r="130" spans="1:28" ht="15.75" customHeight="1" x14ac:dyDescent="0.25">
      <c r="A130" s="160"/>
      <c r="B130" s="161"/>
      <c r="C130" s="161"/>
      <c r="D130" s="161"/>
      <c r="E130" s="161"/>
      <c r="F130" s="161"/>
      <c r="G130" s="161"/>
      <c r="H130" s="160"/>
      <c r="I130" s="161"/>
      <c r="J130" s="161"/>
      <c r="K130" s="163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  <c r="AA130" s="161"/>
      <c r="AB130" s="161"/>
    </row>
    <row r="131" spans="1:28" ht="15.75" customHeight="1" x14ac:dyDescent="0.25">
      <c r="A131" s="160"/>
      <c r="B131" s="161"/>
      <c r="C131" s="161"/>
      <c r="D131" s="161"/>
      <c r="E131" s="161"/>
      <c r="F131" s="161"/>
      <c r="G131" s="161"/>
      <c r="H131" s="160"/>
      <c r="I131" s="161"/>
      <c r="J131" s="161"/>
      <c r="K131" s="163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1"/>
      <c r="AA131" s="161"/>
      <c r="AB131" s="161"/>
    </row>
    <row r="132" spans="1:28" ht="15.75" customHeight="1" x14ac:dyDescent="0.25">
      <c r="A132" s="160"/>
      <c r="B132" s="161"/>
      <c r="C132" s="161"/>
      <c r="D132" s="161"/>
      <c r="E132" s="161"/>
      <c r="F132" s="161"/>
      <c r="G132" s="161"/>
      <c r="H132" s="160"/>
      <c r="I132" s="161"/>
      <c r="J132" s="161"/>
      <c r="K132" s="163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  <c r="AB132" s="161"/>
    </row>
    <row r="133" spans="1:28" ht="15.75" customHeight="1" x14ac:dyDescent="0.25">
      <c r="A133" s="160"/>
      <c r="B133" s="161"/>
      <c r="C133" s="161"/>
      <c r="D133" s="161"/>
      <c r="E133" s="161"/>
      <c r="F133" s="161"/>
      <c r="G133" s="161"/>
      <c r="H133" s="160"/>
      <c r="I133" s="161"/>
      <c r="J133" s="161"/>
      <c r="K133" s="163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  <c r="AA133" s="161"/>
      <c r="AB133" s="161"/>
    </row>
    <row r="134" spans="1:28" ht="15.75" customHeight="1" x14ac:dyDescent="0.25">
      <c r="A134" s="160"/>
      <c r="B134" s="161"/>
      <c r="C134" s="161"/>
      <c r="D134" s="161"/>
      <c r="E134" s="161"/>
      <c r="F134" s="161"/>
      <c r="G134" s="161"/>
      <c r="H134" s="160"/>
      <c r="I134" s="161"/>
      <c r="J134" s="161"/>
      <c r="K134" s="163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61"/>
      <c r="Z134" s="161"/>
      <c r="AA134" s="161"/>
      <c r="AB134" s="161"/>
    </row>
    <row r="135" spans="1:28" ht="15.75" customHeight="1" x14ac:dyDescent="0.25">
      <c r="A135" s="160"/>
      <c r="B135" s="161"/>
      <c r="C135" s="161"/>
      <c r="D135" s="161"/>
      <c r="E135" s="161"/>
      <c r="F135" s="161"/>
      <c r="G135" s="161"/>
      <c r="H135" s="160"/>
      <c r="I135" s="161"/>
      <c r="J135" s="161"/>
      <c r="K135" s="163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  <c r="AA135" s="161"/>
      <c r="AB135" s="161"/>
    </row>
    <row r="136" spans="1:28" ht="15.75" customHeight="1" x14ac:dyDescent="0.25">
      <c r="A136" s="160"/>
      <c r="B136" s="161"/>
      <c r="C136" s="161"/>
      <c r="D136" s="161"/>
      <c r="E136" s="161"/>
      <c r="F136" s="161"/>
      <c r="G136" s="161"/>
      <c r="H136" s="160"/>
      <c r="I136" s="161"/>
      <c r="J136" s="161"/>
      <c r="K136" s="163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  <c r="AB136" s="161"/>
    </row>
    <row r="137" spans="1:28" ht="15.75" customHeight="1" x14ac:dyDescent="0.25">
      <c r="A137" s="160"/>
      <c r="B137" s="161"/>
      <c r="C137" s="161"/>
      <c r="D137" s="161"/>
      <c r="E137" s="161"/>
      <c r="F137" s="161"/>
      <c r="G137" s="161"/>
      <c r="H137" s="160"/>
      <c r="I137" s="161"/>
      <c r="J137" s="161"/>
      <c r="K137" s="163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1"/>
      <c r="AA137" s="161"/>
      <c r="AB137" s="161"/>
    </row>
    <row r="138" spans="1:28" ht="15.75" customHeight="1" x14ac:dyDescent="0.25">
      <c r="A138" s="160"/>
      <c r="B138" s="161"/>
      <c r="C138" s="161"/>
      <c r="D138" s="161"/>
      <c r="E138" s="161"/>
      <c r="F138" s="161"/>
      <c r="G138" s="161"/>
      <c r="H138" s="160"/>
      <c r="I138" s="161"/>
      <c r="J138" s="161"/>
      <c r="K138" s="163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  <c r="Z138" s="161"/>
      <c r="AA138" s="161"/>
      <c r="AB138" s="161"/>
    </row>
    <row r="139" spans="1:28" ht="15.75" customHeight="1" x14ac:dyDescent="0.25">
      <c r="A139" s="160"/>
      <c r="B139" s="161"/>
      <c r="C139" s="161"/>
      <c r="D139" s="161"/>
      <c r="E139" s="161"/>
      <c r="F139" s="161"/>
      <c r="G139" s="161"/>
      <c r="H139" s="160"/>
      <c r="I139" s="161"/>
      <c r="J139" s="161"/>
      <c r="K139" s="163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  <c r="Z139" s="161"/>
      <c r="AA139" s="161"/>
      <c r="AB139" s="161"/>
    </row>
    <row r="140" spans="1:28" ht="15.75" customHeight="1" x14ac:dyDescent="0.25">
      <c r="A140" s="160"/>
      <c r="B140" s="161"/>
      <c r="C140" s="161"/>
      <c r="D140" s="161"/>
      <c r="E140" s="161"/>
      <c r="F140" s="161"/>
      <c r="G140" s="161"/>
      <c r="H140" s="160"/>
      <c r="I140" s="161"/>
      <c r="J140" s="161"/>
      <c r="K140" s="163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  <c r="Z140" s="161"/>
      <c r="AA140" s="161"/>
      <c r="AB140" s="161"/>
    </row>
    <row r="141" spans="1:28" ht="15.75" customHeight="1" x14ac:dyDescent="0.25">
      <c r="A141" s="160"/>
      <c r="B141" s="161"/>
      <c r="C141" s="161"/>
      <c r="D141" s="161"/>
      <c r="E141" s="161"/>
      <c r="F141" s="161"/>
      <c r="G141" s="161"/>
      <c r="H141" s="160"/>
      <c r="I141" s="161"/>
      <c r="J141" s="161"/>
      <c r="K141" s="163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  <c r="AA141" s="161"/>
      <c r="AB141" s="161"/>
    </row>
    <row r="142" spans="1:28" ht="15.75" customHeight="1" x14ac:dyDescent="0.25">
      <c r="A142" s="160"/>
      <c r="B142" s="161"/>
      <c r="C142" s="161"/>
      <c r="D142" s="161"/>
      <c r="E142" s="161"/>
      <c r="F142" s="161"/>
      <c r="G142" s="161"/>
      <c r="H142" s="160"/>
      <c r="I142" s="161"/>
      <c r="J142" s="161"/>
      <c r="K142" s="163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61"/>
      <c r="Z142" s="161"/>
      <c r="AA142" s="161"/>
      <c r="AB142" s="161"/>
    </row>
    <row r="143" spans="1:28" ht="15.75" customHeight="1" x14ac:dyDescent="0.25">
      <c r="A143" s="160"/>
      <c r="B143" s="161"/>
      <c r="C143" s="161"/>
      <c r="D143" s="161"/>
      <c r="E143" s="161"/>
      <c r="F143" s="161"/>
      <c r="G143" s="161"/>
      <c r="H143" s="160"/>
      <c r="I143" s="161"/>
      <c r="J143" s="161"/>
      <c r="K143" s="163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  <c r="Z143" s="161"/>
      <c r="AA143" s="161"/>
      <c r="AB143" s="161"/>
    </row>
    <row r="144" spans="1:28" ht="15.75" customHeight="1" x14ac:dyDescent="0.25">
      <c r="A144" s="160"/>
      <c r="B144" s="161"/>
      <c r="C144" s="161"/>
      <c r="D144" s="161"/>
      <c r="E144" s="161"/>
      <c r="F144" s="161"/>
      <c r="G144" s="161"/>
      <c r="H144" s="160"/>
      <c r="I144" s="161"/>
      <c r="J144" s="161"/>
      <c r="K144" s="163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  <c r="AA144" s="161"/>
      <c r="AB144" s="161"/>
    </row>
    <row r="145" spans="1:28" ht="15.75" customHeight="1" x14ac:dyDescent="0.25">
      <c r="A145" s="160"/>
      <c r="B145" s="161"/>
      <c r="C145" s="161"/>
      <c r="D145" s="161"/>
      <c r="E145" s="161"/>
      <c r="F145" s="161"/>
      <c r="G145" s="161"/>
      <c r="H145" s="160"/>
      <c r="I145" s="161"/>
      <c r="J145" s="161"/>
      <c r="K145" s="163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  <c r="AA145" s="161"/>
      <c r="AB145" s="161"/>
    </row>
    <row r="146" spans="1:28" ht="15.75" customHeight="1" x14ac:dyDescent="0.25">
      <c r="A146" s="160"/>
      <c r="B146" s="161"/>
      <c r="C146" s="161"/>
      <c r="D146" s="161"/>
      <c r="E146" s="161"/>
      <c r="F146" s="161"/>
      <c r="G146" s="161"/>
      <c r="H146" s="160"/>
      <c r="I146" s="161"/>
      <c r="J146" s="161"/>
      <c r="K146" s="163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  <c r="AA146" s="161"/>
      <c r="AB146" s="161"/>
    </row>
    <row r="147" spans="1:28" ht="15.75" customHeight="1" x14ac:dyDescent="0.25">
      <c r="A147" s="160"/>
      <c r="B147" s="161"/>
      <c r="C147" s="161"/>
      <c r="D147" s="161"/>
      <c r="E147" s="161"/>
      <c r="F147" s="161"/>
      <c r="G147" s="161"/>
      <c r="H147" s="160"/>
      <c r="I147" s="161"/>
      <c r="J147" s="161"/>
      <c r="K147" s="163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  <c r="Z147" s="161"/>
      <c r="AA147" s="161"/>
      <c r="AB147" s="161"/>
    </row>
    <row r="148" spans="1:28" ht="15.75" customHeight="1" x14ac:dyDescent="0.25">
      <c r="A148" s="160"/>
      <c r="B148" s="161"/>
      <c r="C148" s="161"/>
      <c r="D148" s="161"/>
      <c r="E148" s="161"/>
      <c r="F148" s="161"/>
      <c r="G148" s="161"/>
      <c r="H148" s="160"/>
      <c r="I148" s="161"/>
      <c r="J148" s="161"/>
      <c r="K148" s="163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  <c r="Z148" s="161"/>
      <c r="AA148" s="161"/>
      <c r="AB148" s="161"/>
    </row>
    <row r="149" spans="1:28" ht="15.75" customHeight="1" x14ac:dyDescent="0.25">
      <c r="A149" s="160"/>
      <c r="B149" s="161"/>
      <c r="C149" s="161"/>
      <c r="D149" s="161"/>
      <c r="E149" s="161"/>
      <c r="F149" s="161"/>
      <c r="G149" s="161"/>
      <c r="H149" s="160"/>
      <c r="I149" s="161"/>
      <c r="J149" s="161"/>
      <c r="K149" s="163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  <c r="AA149" s="161"/>
      <c r="AB149" s="161"/>
    </row>
    <row r="150" spans="1:28" ht="15.75" customHeight="1" x14ac:dyDescent="0.25">
      <c r="A150" s="160"/>
      <c r="B150" s="161"/>
      <c r="C150" s="161"/>
      <c r="D150" s="161"/>
      <c r="E150" s="161"/>
      <c r="F150" s="161"/>
      <c r="G150" s="161"/>
      <c r="H150" s="160"/>
      <c r="I150" s="161"/>
      <c r="J150" s="161"/>
      <c r="K150" s="163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/>
      <c r="AA150" s="161"/>
      <c r="AB150" s="161"/>
    </row>
    <row r="151" spans="1:28" ht="15.75" customHeight="1" x14ac:dyDescent="0.25">
      <c r="A151" s="160"/>
      <c r="B151" s="161"/>
      <c r="C151" s="161"/>
      <c r="D151" s="161"/>
      <c r="E151" s="161"/>
      <c r="F151" s="161"/>
      <c r="G151" s="161"/>
      <c r="H151" s="160"/>
      <c r="I151" s="161"/>
      <c r="J151" s="161"/>
      <c r="K151" s="163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61"/>
      <c r="Z151" s="161"/>
      <c r="AA151" s="161"/>
      <c r="AB151" s="161"/>
    </row>
    <row r="152" spans="1:28" ht="15.75" customHeight="1" x14ac:dyDescent="0.25">
      <c r="A152" s="160"/>
      <c r="B152" s="161"/>
      <c r="C152" s="161"/>
      <c r="D152" s="161"/>
      <c r="E152" s="161"/>
      <c r="F152" s="161"/>
      <c r="G152" s="161"/>
      <c r="H152" s="160"/>
      <c r="I152" s="161"/>
      <c r="J152" s="161"/>
      <c r="K152" s="163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1"/>
      <c r="W152" s="161"/>
      <c r="X152" s="161"/>
      <c r="Y152" s="161"/>
      <c r="Z152" s="161"/>
      <c r="AA152" s="161"/>
      <c r="AB152" s="161"/>
    </row>
    <row r="153" spans="1:28" ht="15.75" customHeight="1" x14ac:dyDescent="0.25">
      <c r="A153" s="160"/>
      <c r="B153" s="161"/>
      <c r="C153" s="161"/>
      <c r="D153" s="161"/>
      <c r="E153" s="161"/>
      <c r="F153" s="161"/>
      <c r="G153" s="161"/>
      <c r="H153" s="160"/>
      <c r="I153" s="161"/>
      <c r="J153" s="161"/>
      <c r="K153" s="163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1"/>
      <c r="Y153" s="161"/>
      <c r="Z153" s="161"/>
      <c r="AA153" s="161"/>
      <c r="AB153" s="161"/>
    </row>
    <row r="154" spans="1:28" ht="15.75" customHeight="1" x14ac:dyDescent="0.25">
      <c r="A154" s="160"/>
      <c r="B154" s="161"/>
      <c r="C154" s="161"/>
      <c r="D154" s="161"/>
      <c r="E154" s="161"/>
      <c r="F154" s="161"/>
      <c r="G154" s="161"/>
      <c r="H154" s="160"/>
      <c r="I154" s="161"/>
      <c r="J154" s="161"/>
      <c r="K154" s="163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1"/>
      <c r="Y154" s="161"/>
      <c r="Z154" s="161"/>
      <c r="AA154" s="161"/>
      <c r="AB154" s="161"/>
    </row>
    <row r="155" spans="1:28" ht="15.75" customHeight="1" x14ac:dyDescent="0.25">
      <c r="A155" s="160"/>
      <c r="B155" s="161"/>
      <c r="C155" s="161"/>
      <c r="D155" s="161"/>
      <c r="E155" s="161"/>
      <c r="F155" s="161"/>
      <c r="G155" s="161"/>
      <c r="H155" s="160"/>
      <c r="I155" s="161"/>
      <c r="J155" s="161"/>
      <c r="K155" s="163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1"/>
      <c r="Y155" s="161"/>
      <c r="Z155" s="161"/>
      <c r="AA155" s="161"/>
      <c r="AB155" s="161"/>
    </row>
    <row r="156" spans="1:28" ht="15.75" customHeight="1" x14ac:dyDescent="0.25">
      <c r="A156" s="160"/>
      <c r="B156" s="161"/>
      <c r="C156" s="161"/>
      <c r="D156" s="161"/>
      <c r="E156" s="161"/>
      <c r="F156" s="161"/>
      <c r="G156" s="161"/>
      <c r="H156" s="160"/>
      <c r="I156" s="161"/>
      <c r="J156" s="161"/>
      <c r="K156" s="163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1"/>
      <c r="Y156" s="161"/>
      <c r="Z156" s="161"/>
      <c r="AA156" s="161"/>
      <c r="AB156" s="161"/>
    </row>
    <row r="157" spans="1:28" ht="15.75" customHeight="1" x14ac:dyDescent="0.25">
      <c r="A157" s="160"/>
      <c r="B157" s="161"/>
      <c r="C157" s="161"/>
      <c r="D157" s="161"/>
      <c r="E157" s="161"/>
      <c r="F157" s="161"/>
      <c r="G157" s="161"/>
      <c r="H157" s="160"/>
      <c r="I157" s="161"/>
      <c r="J157" s="161"/>
      <c r="K157" s="163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1"/>
      <c r="Y157" s="161"/>
      <c r="Z157" s="161"/>
      <c r="AA157" s="161"/>
      <c r="AB157" s="161"/>
    </row>
    <row r="158" spans="1:28" ht="15.75" customHeight="1" x14ac:dyDescent="0.25">
      <c r="A158" s="160"/>
      <c r="B158" s="161"/>
      <c r="C158" s="161"/>
      <c r="D158" s="161"/>
      <c r="E158" s="161"/>
      <c r="F158" s="161"/>
      <c r="G158" s="161"/>
      <c r="H158" s="160"/>
      <c r="I158" s="161"/>
      <c r="J158" s="161"/>
      <c r="K158" s="163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1"/>
      <c r="Y158" s="161"/>
      <c r="Z158" s="161"/>
      <c r="AA158" s="161"/>
      <c r="AB158" s="161"/>
    </row>
    <row r="159" spans="1:28" ht="15.75" customHeight="1" x14ac:dyDescent="0.25">
      <c r="A159" s="160"/>
      <c r="B159" s="161"/>
      <c r="C159" s="161"/>
      <c r="D159" s="161"/>
      <c r="E159" s="161"/>
      <c r="F159" s="161"/>
      <c r="G159" s="161"/>
      <c r="H159" s="160"/>
      <c r="I159" s="161"/>
      <c r="J159" s="161"/>
      <c r="K159" s="163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61"/>
      <c r="Z159" s="161"/>
      <c r="AA159" s="161"/>
      <c r="AB159" s="161"/>
    </row>
    <row r="160" spans="1:28" ht="15.75" customHeight="1" x14ac:dyDescent="0.25">
      <c r="A160" s="160"/>
      <c r="B160" s="161"/>
      <c r="C160" s="161"/>
      <c r="D160" s="161"/>
      <c r="E160" s="161"/>
      <c r="F160" s="161"/>
      <c r="G160" s="161"/>
      <c r="H160" s="160"/>
      <c r="I160" s="161"/>
      <c r="J160" s="161"/>
      <c r="K160" s="163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  <c r="Z160" s="161"/>
      <c r="AA160" s="161"/>
      <c r="AB160" s="161"/>
    </row>
    <row r="161" spans="1:28" ht="15.75" customHeight="1" x14ac:dyDescent="0.25">
      <c r="A161" s="160"/>
      <c r="B161" s="161"/>
      <c r="C161" s="161"/>
      <c r="D161" s="161"/>
      <c r="E161" s="161"/>
      <c r="F161" s="161"/>
      <c r="G161" s="161"/>
      <c r="H161" s="160"/>
      <c r="I161" s="161"/>
      <c r="J161" s="161"/>
      <c r="K161" s="163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61"/>
      <c r="Z161" s="161"/>
      <c r="AA161" s="161"/>
      <c r="AB161" s="161"/>
    </row>
    <row r="162" spans="1:28" ht="15.75" customHeight="1" x14ac:dyDescent="0.25">
      <c r="A162" s="160"/>
      <c r="B162" s="161"/>
      <c r="C162" s="161"/>
      <c r="D162" s="161"/>
      <c r="E162" s="161"/>
      <c r="F162" s="161"/>
      <c r="G162" s="161"/>
      <c r="H162" s="160"/>
      <c r="I162" s="161"/>
      <c r="J162" s="161"/>
      <c r="K162" s="163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61"/>
      <c r="AA162" s="161"/>
      <c r="AB162" s="161"/>
    </row>
    <row r="163" spans="1:28" ht="15.75" customHeight="1" x14ac:dyDescent="0.25">
      <c r="A163" s="160"/>
      <c r="B163" s="161"/>
      <c r="C163" s="161"/>
      <c r="D163" s="161"/>
      <c r="E163" s="161"/>
      <c r="F163" s="161"/>
      <c r="G163" s="161"/>
      <c r="H163" s="160"/>
      <c r="I163" s="161"/>
      <c r="J163" s="161"/>
      <c r="K163" s="163"/>
      <c r="L163" s="161"/>
      <c r="M163" s="161"/>
      <c r="N163" s="161"/>
      <c r="O163" s="161"/>
      <c r="P163" s="161"/>
      <c r="Q163" s="161"/>
      <c r="R163" s="161"/>
      <c r="S163" s="161"/>
      <c r="T163" s="161"/>
      <c r="U163" s="161"/>
      <c r="V163" s="161"/>
      <c r="W163" s="161"/>
      <c r="X163" s="161"/>
      <c r="Y163" s="161"/>
      <c r="Z163" s="161"/>
      <c r="AA163" s="161"/>
      <c r="AB163" s="161"/>
    </row>
    <row r="164" spans="1:28" ht="15.75" customHeight="1" x14ac:dyDescent="0.25">
      <c r="A164" s="160"/>
      <c r="B164" s="161"/>
      <c r="C164" s="161"/>
      <c r="D164" s="161"/>
      <c r="E164" s="161"/>
      <c r="F164" s="161"/>
      <c r="G164" s="161"/>
      <c r="H164" s="160"/>
      <c r="I164" s="161"/>
      <c r="J164" s="161"/>
      <c r="K164" s="163"/>
      <c r="L164" s="161"/>
      <c r="M164" s="161"/>
      <c r="N164" s="161"/>
      <c r="O164" s="161"/>
      <c r="P164" s="161"/>
      <c r="Q164" s="161"/>
      <c r="R164" s="161"/>
      <c r="S164" s="161"/>
      <c r="T164" s="161"/>
      <c r="U164" s="161"/>
      <c r="V164" s="161"/>
      <c r="W164" s="161"/>
      <c r="X164" s="161"/>
      <c r="Y164" s="161"/>
      <c r="Z164" s="161"/>
      <c r="AA164" s="161"/>
      <c r="AB164" s="161"/>
    </row>
    <row r="165" spans="1:28" ht="15.75" customHeight="1" x14ac:dyDescent="0.25">
      <c r="A165" s="160"/>
      <c r="B165" s="161"/>
      <c r="C165" s="161"/>
      <c r="D165" s="161"/>
      <c r="E165" s="161"/>
      <c r="F165" s="161"/>
      <c r="G165" s="161"/>
      <c r="H165" s="160"/>
      <c r="I165" s="161"/>
      <c r="J165" s="161"/>
      <c r="K165" s="163"/>
      <c r="L165" s="161"/>
      <c r="M165" s="161"/>
      <c r="N165" s="161"/>
      <c r="O165" s="161"/>
      <c r="P165" s="161"/>
      <c r="Q165" s="161"/>
      <c r="R165" s="161"/>
      <c r="S165" s="161"/>
      <c r="T165" s="161"/>
      <c r="U165" s="161"/>
      <c r="V165" s="161"/>
      <c r="W165" s="161"/>
      <c r="X165" s="161"/>
      <c r="Y165" s="161"/>
      <c r="Z165" s="161"/>
      <c r="AA165" s="161"/>
      <c r="AB165" s="161"/>
    </row>
    <row r="166" spans="1:28" ht="15.75" customHeight="1" x14ac:dyDescent="0.25">
      <c r="A166" s="160"/>
      <c r="B166" s="161"/>
      <c r="C166" s="161"/>
      <c r="D166" s="161"/>
      <c r="E166" s="161"/>
      <c r="F166" s="161"/>
      <c r="G166" s="161"/>
      <c r="H166" s="160"/>
      <c r="I166" s="161"/>
      <c r="J166" s="161"/>
      <c r="K166" s="163"/>
      <c r="L166" s="161"/>
      <c r="M166" s="161"/>
      <c r="N166" s="161"/>
      <c r="O166" s="161"/>
      <c r="P166" s="161"/>
      <c r="Q166" s="161"/>
      <c r="R166" s="161"/>
      <c r="S166" s="161"/>
      <c r="T166" s="161"/>
      <c r="U166" s="161"/>
      <c r="V166" s="161"/>
      <c r="W166" s="161"/>
      <c r="X166" s="161"/>
      <c r="Y166" s="161"/>
      <c r="Z166" s="161"/>
      <c r="AA166" s="161"/>
      <c r="AB166" s="161"/>
    </row>
    <row r="167" spans="1:28" ht="15.75" customHeight="1" x14ac:dyDescent="0.25">
      <c r="A167" s="160"/>
      <c r="B167" s="161"/>
      <c r="C167" s="161"/>
      <c r="D167" s="161"/>
      <c r="E167" s="161"/>
      <c r="F167" s="161"/>
      <c r="G167" s="161"/>
      <c r="H167" s="160"/>
      <c r="I167" s="161"/>
      <c r="J167" s="161"/>
      <c r="K167" s="163"/>
      <c r="L167" s="161"/>
      <c r="M167" s="161"/>
      <c r="N167" s="161"/>
      <c r="O167" s="161"/>
      <c r="P167" s="161"/>
      <c r="Q167" s="161"/>
      <c r="R167" s="161"/>
      <c r="S167" s="161"/>
      <c r="T167" s="161"/>
      <c r="U167" s="161"/>
      <c r="V167" s="161"/>
      <c r="W167" s="161"/>
      <c r="X167" s="161"/>
      <c r="Y167" s="161"/>
      <c r="Z167" s="161"/>
      <c r="AA167" s="161"/>
      <c r="AB167" s="161"/>
    </row>
    <row r="168" spans="1:28" ht="15.75" customHeight="1" x14ac:dyDescent="0.25">
      <c r="A168" s="160"/>
      <c r="B168" s="161"/>
      <c r="C168" s="161"/>
      <c r="D168" s="161"/>
      <c r="E168" s="161"/>
      <c r="F168" s="161"/>
      <c r="G168" s="161"/>
      <c r="H168" s="160"/>
      <c r="I168" s="161"/>
      <c r="J168" s="161"/>
      <c r="K168" s="163"/>
      <c r="L168" s="161"/>
      <c r="M168" s="161"/>
      <c r="N168" s="161"/>
      <c r="O168" s="161"/>
      <c r="P168" s="161"/>
      <c r="Q168" s="161"/>
      <c r="R168" s="161"/>
      <c r="S168" s="161"/>
      <c r="T168" s="161"/>
      <c r="U168" s="161"/>
      <c r="V168" s="161"/>
      <c r="W168" s="161"/>
      <c r="X168" s="161"/>
      <c r="Y168" s="161"/>
      <c r="Z168" s="161"/>
      <c r="AA168" s="161"/>
      <c r="AB168" s="161"/>
    </row>
    <row r="169" spans="1:28" ht="15.75" customHeight="1" x14ac:dyDescent="0.25">
      <c r="A169" s="160"/>
      <c r="B169" s="161"/>
      <c r="C169" s="161"/>
      <c r="D169" s="161"/>
      <c r="E169" s="161"/>
      <c r="F169" s="161"/>
      <c r="G169" s="161"/>
      <c r="H169" s="160"/>
      <c r="I169" s="161"/>
      <c r="J169" s="161"/>
      <c r="K169" s="163"/>
      <c r="L169" s="161"/>
      <c r="M169" s="161"/>
      <c r="N169" s="161"/>
      <c r="O169" s="161"/>
      <c r="P169" s="161"/>
      <c r="Q169" s="161"/>
      <c r="R169" s="161"/>
      <c r="S169" s="161"/>
      <c r="T169" s="161"/>
      <c r="U169" s="161"/>
      <c r="V169" s="161"/>
      <c r="W169" s="161"/>
      <c r="X169" s="161"/>
      <c r="Y169" s="161"/>
      <c r="Z169" s="161"/>
      <c r="AA169" s="161"/>
      <c r="AB169" s="161"/>
    </row>
    <row r="170" spans="1:28" ht="15.75" customHeight="1" x14ac:dyDescent="0.25">
      <c r="A170" s="160"/>
      <c r="B170" s="161"/>
      <c r="C170" s="161"/>
      <c r="D170" s="161"/>
      <c r="E170" s="161"/>
      <c r="F170" s="161"/>
      <c r="G170" s="161"/>
      <c r="H170" s="160"/>
      <c r="I170" s="161"/>
      <c r="J170" s="161"/>
      <c r="K170" s="163"/>
      <c r="L170" s="161"/>
      <c r="M170" s="161"/>
      <c r="N170" s="161"/>
      <c r="O170" s="161"/>
      <c r="P170" s="161"/>
      <c r="Q170" s="161"/>
      <c r="R170" s="161"/>
      <c r="S170" s="161"/>
      <c r="T170" s="161"/>
      <c r="U170" s="161"/>
      <c r="V170" s="161"/>
      <c r="W170" s="161"/>
      <c r="X170" s="161"/>
      <c r="Y170" s="161"/>
      <c r="Z170" s="161"/>
      <c r="AA170" s="161"/>
      <c r="AB170" s="161"/>
    </row>
    <row r="171" spans="1:28" ht="15.75" customHeight="1" x14ac:dyDescent="0.25">
      <c r="A171" s="160"/>
      <c r="B171" s="161"/>
      <c r="C171" s="161"/>
      <c r="D171" s="161"/>
      <c r="E171" s="161"/>
      <c r="F171" s="161"/>
      <c r="G171" s="161"/>
      <c r="H171" s="160"/>
      <c r="I171" s="161"/>
      <c r="J171" s="161"/>
      <c r="K171" s="163"/>
      <c r="L171" s="161"/>
      <c r="M171" s="161"/>
      <c r="N171" s="161"/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  <c r="Z171" s="161"/>
      <c r="AA171" s="161"/>
      <c r="AB171" s="161"/>
    </row>
    <row r="172" spans="1:28" ht="15.75" customHeight="1" x14ac:dyDescent="0.25">
      <c r="A172" s="160"/>
      <c r="B172" s="161"/>
      <c r="C172" s="161"/>
      <c r="D172" s="161"/>
      <c r="E172" s="161"/>
      <c r="F172" s="161"/>
      <c r="G172" s="161"/>
      <c r="H172" s="160"/>
      <c r="I172" s="161"/>
      <c r="J172" s="161"/>
      <c r="K172" s="163"/>
      <c r="L172" s="161"/>
      <c r="M172" s="161"/>
      <c r="N172" s="161"/>
      <c r="O172" s="161"/>
      <c r="P172" s="161"/>
      <c r="Q172" s="161"/>
      <c r="R172" s="161"/>
      <c r="S172" s="161"/>
      <c r="T172" s="161"/>
      <c r="U172" s="161"/>
      <c r="V172" s="161"/>
      <c r="W172" s="161"/>
      <c r="X172" s="161"/>
      <c r="Y172" s="161"/>
      <c r="Z172" s="161"/>
      <c r="AA172" s="161"/>
      <c r="AB172" s="161"/>
    </row>
    <row r="173" spans="1:28" ht="15.75" customHeight="1" x14ac:dyDescent="0.25">
      <c r="A173" s="160"/>
      <c r="B173" s="161"/>
      <c r="C173" s="161"/>
      <c r="D173" s="161"/>
      <c r="E173" s="161"/>
      <c r="F173" s="161"/>
      <c r="G173" s="161"/>
      <c r="H173" s="160"/>
      <c r="I173" s="161"/>
      <c r="J173" s="161"/>
      <c r="K173" s="163"/>
      <c r="L173" s="161"/>
      <c r="M173" s="161"/>
      <c r="N173" s="161"/>
      <c r="O173" s="161"/>
      <c r="P173" s="161"/>
      <c r="Q173" s="161"/>
      <c r="R173" s="161"/>
      <c r="S173" s="161"/>
      <c r="T173" s="161"/>
      <c r="U173" s="161"/>
      <c r="V173" s="161"/>
      <c r="W173" s="161"/>
      <c r="X173" s="161"/>
      <c r="Y173" s="161"/>
      <c r="Z173" s="161"/>
      <c r="AA173" s="161"/>
      <c r="AB173" s="161"/>
    </row>
    <row r="174" spans="1:28" ht="15.75" customHeight="1" x14ac:dyDescent="0.25">
      <c r="A174" s="160"/>
      <c r="B174" s="161"/>
      <c r="C174" s="161"/>
      <c r="D174" s="161"/>
      <c r="E174" s="161"/>
      <c r="F174" s="161"/>
      <c r="G174" s="161"/>
      <c r="H174" s="160"/>
      <c r="I174" s="161"/>
      <c r="J174" s="161"/>
      <c r="K174" s="163"/>
      <c r="L174" s="161"/>
      <c r="M174" s="161"/>
      <c r="N174" s="161"/>
      <c r="O174" s="161"/>
      <c r="P174" s="161"/>
      <c r="Q174" s="161"/>
      <c r="R174" s="161"/>
      <c r="S174" s="161"/>
      <c r="T174" s="161"/>
      <c r="U174" s="161"/>
      <c r="V174" s="161"/>
      <c r="W174" s="161"/>
      <c r="X174" s="161"/>
      <c r="Y174" s="161"/>
      <c r="Z174" s="161"/>
      <c r="AA174" s="161"/>
      <c r="AB174" s="161"/>
    </row>
    <row r="175" spans="1:28" ht="15.75" customHeight="1" x14ac:dyDescent="0.25">
      <c r="A175" s="160"/>
      <c r="B175" s="161"/>
      <c r="C175" s="161"/>
      <c r="D175" s="161"/>
      <c r="E175" s="161"/>
      <c r="F175" s="161"/>
      <c r="G175" s="161"/>
      <c r="H175" s="160"/>
      <c r="I175" s="161"/>
      <c r="J175" s="161"/>
      <c r="K175" s="163"/>
      <c r="L175" s="161"/>
      <c r="M175" s="161"/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</row>
    <row r="176" spans="1:28" ht="15.75" customHeight="1" x14ac:dyDescent="0.25">
      <c r="A176" s="160"/>
      <c r="B176" s="161"/>
      <c r="C176" s="161"/>
      <c r="D176" s="161"/>
      <c r="E176" s="161"/>
      <c r="F176" s="161"/>
      <c r="G176" s="161"/>
      <c r="H176" s="160"/>
      <c r="I176" s="161"/>
      <c r="J176" s="161"/>
      <c r="K176" s="163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  <c r="Z176" s="161"/>
      <c r="AA176" s="161"/>
      <c r="AB176" s="161"/>
    </row>
    <row r="177" spans="1:28" ht="15.75" customHeight="1" x14ac:dyDescent="0.25">
      <c r="A177" s="160"/>
      <c r="B177" s="161"/>
      <c r="C177" s="161"/>
      <c r="D177" s="161"/>
      <c r="E177" s="161"/>
      <c r="F177" s="161"/>
      <c r="G177" s="161"/>
      <c r="H177" s="160"/>
      <c r="I177" s="161"/>
      <c r="J177" s="161"/>
      <c r="K177" s="163"/>
      <c r="L177" s="161"/>
      <c r="M177" s="161"/>
      <c r="N177" s="161"/>
      <c r="O177" s="161"/>
      <c r="P177" s="161"/>
      <c r="Q177" s="161"/>
      <c r="R177" s="161"/>
      <c r="S177" s="161"/>
      <c r="T177" s="161"/>
      <c r="U177" s="161"/>
      <c r="V177" s="161"/>
      <c r="W177" s="161"/>
      <c r="X177" s="161"/>
      <c r="Y177" s="161"/>
      <c r="Z177" s="161"/>
      <c r="AA177" s="161"/>
      <c r="AB177" s="161"/>
    </row>
    <row r="178" spans="1:28" ht="15.75" customHeight="1" x14ac:dyDescent="0.25">
      <c r="A178" s="160"/>
      <c r="B178" s="161"/>
      <c r="C178" s="161"/>
      <c r="D178" s="161"/>
      <c r="E178" s="161"/>
      <c r="F178" s="161"/>
      <c r="G178" s="161"/>
      <c r="H178" s="160"/>
      <c r="I178" s="161"/>
      <c r="J178" s="161"/>
      <c r="K178" s="163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  <c r="Z178" s="161"/>
      <c r="AA178" s="161"/>
      <c r="AB178" s="161"/>
    </row>
    <row r="179" spans="1:28" ht="15.75" customHeight="1" x14ac:dyDescent="0.25">
      <c r="A179" s="160"/>
      <c r="B179" s="161"/>
      <c r="C179" s="161"/>
      <c r="D179" s="161"/>
      <c r="E179" s="161"/>
      <c r="F179" s="161"/>
      <c r="G179" s="161"/>
      <c r="H179" s="160"/>
      <c r="I179" s="161"/>
      <c r="J179" s="161"/>
      <c r="K179" s="163"/>
      <c r="L179" s="161"/>
      <c r="M179" s="161"/>
      <c r="N179" s="161"/>
      <c r="O179" s="161"/>
      <c r="P179" s="161"/>
      <c r="Q179" s="161"/>
      <c r="R179" s="161"/>
      <c r="S179" s="161"/>
      <c r="T179" s="161"/>
      <c r="U179" s="161"/>
      <c r="V179" s="161"/>
      <c r="W179" s="161"/>
      <c r="X179" s="161"/>
      <c r="Y179" s="161"/>
      <c r="Z179" s="161"/>
      <c r="AA179" s="161"/>
      <c r="AB179" s="161"/>
    </row>
    <row r="180" spans="1:28" ht="15.75" customHeight="1" x14ac:dyDescent="0.25">
      <c r="A180" s="160"/>
      <c r="B180" s="161"/>
      <c r="C180" s="161"/>
      <c r="D180" s="161"/>
      <c r="E180" s="161"/>
      <c r="F180" s="161"/>
      <c r="G180" s="161"/>
      <c r="H180" s="160"/>
      <c r="I180" s="161"/>
      <c r="J180" s="161"/>
      <c r="K180" s="163"/>
      <c r="L180" s="161"/>
      <c r="M180" s="161"/>
      <c r="N180" s="161"/>
      <c r="O180" s="161"/>
      <c r="P180" s="161"/>
      <c r="Q180" s="161"/>
      <c r="R180" s="161"/>
      <c r="S180" s="161"/>
      <c r="T180" s="161"/>
      <c r="U180" s="161"/>
      <c r="V180" s="161"/>
      <c r="W180" s="161"/>
      <c r="X180" s="161"/>
      <c r="Y180" s="161"/>
      <c r="Z180" s="161"/>
      <c r="AA180" s="161"/>
      <c r="AB180" s="161"/>
    </row>
    <row r="181" spans="1:28" ht="15.75" customHeight="1" x14ac:dyDescent="0.25">
      <c r="A181" s="160"/>
      <c r="B181" s="161"/>
      <c r="C181" s="161"/>
      <c r="D181" s="161"/>
      <c r="E181" s="161"/>
      <c r="F181" s="161"/>
      <c r="G181" s="161"/>
      <c r="H181" s="160"/>
      <c r="I181" s="161"/>
      <c r="J181" s="161"/>
      <c r="K181" s="163"/>
      <c r="L181" s="161"/>
      <c r="M181" s="161"/>
      <c r="N181" s="161"/>
      <c r="O181" s="161"/>
      <c r="P181" s="161"/>
      <c r="Q181" s="161"/>
      <c r="R181" s="161"/>
      <c r="S181" s="161"/>
      <c r="T181" s="161"/>
      <c r="U181" s="161"/>
      <c r="V181" s="161"/>
      <c r="W181" s="161"/>
      <c r="X181" s="161"/>
      <c r="Y181" s="161"/>
      <c r="Z181" s="161"/>
      <c r="AA181" s="161"/>
      <c r="AB181" s="161"/>
    </row>
    <row r="182" spans="1:28" ht="15.75" customHeight="1" x14ac:dyDescent="0.25">
      <c r="A182" s="160"/>
      <c r="B182" s="161"/>
      <c r="C182" s="161"/>
      <c r="D182" s="161"/>
      <c r="E182" s="161"/>
      <c r="F182" s="161"/>
      <c r="G182" s="161"/>
      <c r="H182" s="160"/>
      <c r="I182" s="161"/>
      <c r="J182" s="161"/>
      <c r="K182" s="163"/>
      <c r="L182" s="161"/>
      <c r="M182" s="161"/>
      <c r="N182" s="161"/>
      <c r="O182" s="161"/>
      <c r="P182" s="161"/>
      <c r="Q182" s="161"/>
      <c r="R182" s="161"/>
      <c r="S182" s="161"/>
      <c r="T182" s="161"/>
      <c r="U182" s="161"/>
      <c r="V182" s="161"/>
      <c r="W182" s="161"/>
      <c r="X182" s="161"/>
      <c r="Y182" s="161"/>
      <c r="Z182" s="161"/>
      <c r="AA182" s="161"/>
      <c r="AB182" s="161"/>
    </row>
    <row r="183" spans="1:28" ht="15.75" customHeight="1" x14ac:dyDescent="0.25">
      <c r="A183" s="160"/>
      <c r="B183" s="161"/>
      <c r="C183" s="161"/>
      <c r="D183" s="161"/>
      <c r="E183" s="161"/>
      <c r="F183" s="161"/>
      <c r="G183" s="161"/>
      <c r="H183" s="160"/>
      <c r="I183" s="161"/>
      <c r="J183" s="161"/>
      <c r="K183" s="163"/>
      <c r="L183" s="161"/>
      <c r="M183" s="161"/>
      <c r="N183" s="161"/>
      <c r="O183" s="161"/>
      <c r="P183" s="161"/>
      <c r="Q183" s="161"/>
      <c r="R183" s="161"/>
      <c r="S183" s="161"/>
      <c r="T183" s="161"/>
      <c r="U183" s="161"/>
      <c r="V183" s="161"/>
      <c r="W183" s="161"/>
      <c r="X183" s="161"/>
      <c r="Y183" s="161"/>
      <c r="Z183" s="161"/>
      <c r="AA183" s="161"/>
      <c r="AB183" s="161"/>
    </row>
    <row r="184" spans="1:28" ht="15.75" customHeight="1" x14ac:dyDescent="0.25">
      <c r="A184" s="160"/>
      <c r="B184" s="161"/>
      <c r="C184" s="161"/>
      <c r="D184" s="161"/>
      <c r="E184" s="161"/>
      <c r="F184" s="161"/>
      <c r="G184" s="161"/>
      <c r="H184" s="160"/>
      <c r="I184" s="161"/>
      <c r="J184" s="161"/>
      <c r="K184" s="163"/>
      <c r="L184" s="161"/>
      <c r="M184" s="161"/>
      <c r="N184" s="161"/>
      <c r="O184" s="161"/>
      <c r="P184" s="161"/>
      <c r="Q184" s="161"/>
      <c r="R184" s="161"/>
      <c r="S184" s="161"/>
      <c r="T184" s="161"/>
      <c r="U184" s="161"/>
      <c r="V184" s="161"/>
      <c r="W184" s="161"/>
      <c r="X184" s="161"/>
      <c r="Y184" s="161"/>
      <c r="Z184" s="161"/>
      <c r="AA184" s="161"/>
      <c r="AB184" s="161"/>
    </row>
    <row r="185" spans="1:28" ht="15.75" customHeight="1" x14ac:dyDescent="0.25">
      <c r="A185" s="160"/>
      <c r="B185" s="161"/>
      <c r="C185" s="161"/>
      <c r="D185" s="161"/>
      <c r="E185" s="161"/>
      <c r="F185" s="161"/>
      <c r="G185" s="161"/>
      <c r="H185" s="160"/>
      <c r="I185" s="161"/>
      <c r="J185" s="161"/>
      <c r="K185" s="163"/>
      <c r="L185" s="161"/>
      <c r="M185" s="161"/>
      <c r="N185" s="161"/>
      <c r="O185" s="161"/>
      <c r="P185" s="161"/>
      <c r="Q185" s="161"/>
      <c r="R185" s="161"/>
      <c r="S185" s="161"/>
      <c r="T185" s="161"/>
      <c r="U185" s="161"/>
      <c r="V185" s="161"/>
      <c r="W185" s="161"/>
      <c r="X185" s="161"/>
      <c r="Y185" s="161"/>
      <c r="Z185" s="161"/>
      <c r="AA185" s="161"/>
      <c r="AB185" s="161"/>
    </row>
    <row r="186" spans="1:28" ht="15.75" customHeight="1" x14ac:dyDescent="0.25">
      <c r="A186" s="160"/>
      <c r="B186" s="161"/>
      <c r="C186" s="161"/>
      <c r="D186" s="161"/>
      <c r="E186" s="161"/>
      <c r="F186" s="161"/>
      <c r="G186" s="161"/>
      <c r="H186" s="160"/>
      <c r="I186" s="161"/>
      <c r="J186" s="161"/>
      <c r="K186" s="163"/>
      <c r="L186" s="161"/>
      <c r="M186" s="161"/>
      <c r="N186" s="161"/>
      <c r="O186" s="161"/>
      <c r="P186" s="161"/>
      <c r="Q186" s="161"/>
      <c r="R186" s="161"/>
      <c r="S186" s="161"/>
      <c r="T186" s="161"/>
      <c r="U186" s="161"/>
      <c r="V186" s="161"/>
      <c r="W186" s="161"/>
      <c r="X186" s="161"/>
      <c r="Y186" s="161"/>
      <c r="Z186" s="161"/>
      <c r="AA186" s="161"/>
      <c r="AB186" s="161"/>
    </row>
    <row r="187" spans="1:28" ht="15.75" customHeight="1" x14ac:dyDescent="0.25">
      <c r="A187" s="160"/>
      <c r="B187" s="161"/>
      <c r="C187" s="161"/>
      <c r="D187" s="161"/>
      <c r="E187" s="161"/>
      <c r="F187" s="161"/>
      <c r="G187" s="161"/>
      <c r="H187" s="160"/>
      <c r="I187" s="161"/>
      <c r="J187" s="161"/>
      <c r="K187" s="163"/>
      <c r="L187" s="161"/>
      <c r="M187" s="161"/>
      <c r="N187" s="161"/>
      <c r="O187" s="161"/>
      <c r="P187" s="161"/>
      <c r="Q187" s="161"/>
      <c r="R187" s="161"/>
      <c r="S187" s="161"/>
      <c r="T187" s="161"/>
      <c r="U187" s="161"/>
      <c r="V187" s="161"/>
      <c r="W187" s="161"/>
      <c r="X187" s="161"/>
      <c r="Y187" s="161"/>
      <c r="Z187" s="161"/>
      <c r="AA187" s="161"/>
      <c r="AB187" s="161"/>
    </row>
    <row r="188" spans="1:28" ht="15.75" customHeight="1" x14ac:dyDescent="0.25">
      <c r="A188" s="160"/>
      <c r="B188" s="161"/>
      <c r="C188" s="161"/>
      <c r="D188" s="161"/>
      <c r="E188" s="161"/>
      <c r="F188" s="161"/>
      <c r="G188" s="161"/>
      <c r="H188" s="160"/>
      <c r="I188" s="161"/>
      <c r="J188" s="161"/>
      <c r="K188" s="163"/>
      <c r="L188" s="161"/>
      <c r="M188" s="161"/>
      <c r="N188" s="161"/>
      <c r="O188" s="161"/>
      <c r="P188" s="161"/>
      <c r="Q188" s="161"/>
      <c r="R188" s="161"/>
      <c r="S188" s="161"/>
      <c r="T188" s="161"/>
      <c r="U188" s="161"/>
      <c r="V188" s="161"/>
      <c r="W188" s="161"/>
      <c r="X188" s="161"/>
      <c r="Y188" s="161"/>
      <c r="Z188" s="161"/>
      <c r="AA188" s="161"/>
      <c r="AB188" s="161"/>
    </row>
    <row r="189" spans="1:28" ht="15.75" customHeight="1" x14ac:dyDescent="0.25">
      <c r="A189" s="160"/>
      <c r="B189" s="161"/>
      <c r="C189" s="161"/>
      <c r="D189" s="161"/>
      <c r="E189" s="161"/>
      <c r="F189" s="161"/>
      <c r="G189" s="161"/>
      <c r="H189" s="160"/>
      <c r="I189" s="161"/>
      <c r="J189" s="161"/>
      <c r="K189" s="163"/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161"/>
      <c r="Z189" s="161"/>
      <c r="AA189" s="161"/>
      <c r="AB189" s="161"/>
    </row>
    <row r="190" spans="1:28" ht="15.75" customHeight="1" x14ac:dyDescent="0.25">
      <c r="A190" s="160"/>
      <c r="B190" s="161"/>
      <c r="C190" s="161"/>
      <c r="D190" s="161"/>
      <c r="E190" s="161"/>
      <c r="F190" s="161"/>
      <c r="G190" s="161"/>
      <c r="H190" s="160"/>
      <c r="I190" s="161"/>
      <c r="J190" s="161"/>
      <c r="K190" s="163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</row>
    <row r="191" spans="1:28" ht="15.75" customHeight="1" x14ac:dyDescent="0.25">
      <c r="A191" s="160"/>
      <c r="B191" s="161"/>
      <c r="C191" s="161"/>
      <c r="D191" s="161"/>
      <c r="E191" s="161"/>
      <c r="F191" s="161"/>
      <c r="G191" s="161"/>
      <c r="H191" s="160"/>
      <c r="I191" s="161"/>
      <c r="J191" s="161"/>
      <c r="K191" s="163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1"/>
      <c r="W191" s="161"/>
      <c r="X191" s="161"/>
      <c r="Y191" s="161"/>
      <c r="Z191" s="161"/>
      <c r="AA191" s="161"/>
      <c r="AB191" s="161"/>
    </row>
    <row r="192" spans="1:28" ht="15.75" customHeight="1" x14ac:dyDescent="0.25">
      <c r="A192" s="160"/>
      <c r="B192" s="161"/>
      <c r="C192" s="161"/>
      <c r="D192" s="161"/>
      <c r="E192" s="161"/>
      <c r="F192" s="161"/>
      <c r="G192" s="161"/>
      <c r="H192" s="160"/>
      <c r="I192" s="161"/>
      <c r="J192" s="161"/>
      <c r="K192" s="163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1"/>
      <c r="W192" s="161"/>
      <c r="X192" s="161"/>
      <c r="Y192" s="161"/>
      <c r="Z192" s="161"/>
      <c r="AA192" s="161"/>
      <c r="AB192" s="161"/>
    </row>
    <row r="193" spans="1:28" ht="15.75" customHeight="1" x14ac:dyDescent="0.25">
      <c r="A193" s="160"/>
      <c r="B193" s="161"/>
      <c r="C193" s="161"/>
      <c r="D193" s="161"/>
      <c r="E193" s="161"/>
      <c r="F193" s="161"/>
      <c r="G193" s="161"/>
      <c r="H193" s="160"/>
      <c r="I193" s="161"/>
      <c r="J193" s="161"/>
      <c r="K193" s="163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  <c r="Z193" s="161"/>
      <c r="AA193" s="161"/>
      <c r="AB193" s="161"/>
    </row>
    <row r="194" spans="1:28" ht="15.75" customHeight="1" x14ac:dyDescent="0.25">
      <c r="A194" s="160"/>
      <c r="B194" s="161"/>
      <c r="C194" s="161"/>
      <c r="D194" s="161"/>
      <c r="E194" s="161"/>
      <c r="F194" s="161"/>
      <c r="G194" s="161"/>
      <c r="H194" s="160"/>
      <c r="I194" s="161"/>
      <c r="J194" s="161"/>
      <c r="K194" s="163"/>
      <c r="L194" s="161"/>
      <c r="M194" s="161"/>
      <c r="N194" s="161"/>
      <c r="O194" s="161"/>
      <c r="P194" s="161"/>
      <c r="Q194" s="161"/>
      <c r="R194" s="161"/>
      <c r="S194" s="161"/>
      <c r="T194" s="161"/>
      <c r="U194" s="161"/>
      <c r="V194" s="161"/>
      <c r="W194" s="161"/>
      <c r="X194" s="161"/>
      <c r="Y194" s="161"/>
      <c r="Z194" s="161"/>
      <c r="AA194" s="161"/>
      <c r="AB194" s="161"/>
    </row>
    <row r="195" spans="1:28" ht="15.75" customHeight="1" x14ac:dyDescent="0.25">
      <c r="A195" s="160"/>
      <c r="B195" s="161"/>
      <c r="C195" s="161"/>
      <c r="D195" s="161"/>
      <c r="E195" s="161"/>
      <c r="F195" s="161"/>
      <c r="G195" s="161"/>
      <c r="H195" s="160"/>
      <c r="I195" s="161"/>
      <c r="J195" s="161"/>
      <c r="K195" s="163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  <c r="Z195" s="161"/>
      <c r="AA195" s="161"/>
      <c r="AB195" s="161"/>
    </row>
    <row r="196" spans="1:28" ht="15.75" customHeight="1" x14ac:dyDescent="0.25">
      <c r="A196" s="160"/>
      <c r="B196" s="161"/>
      <c r="C196" s="161"/>
      <c r="D196" s="161"/>
      <c r="E196" s="161"/>
      <c r="F196" s="161"/>
      <c r="G196" s="161"/>
      <c r="H196" s="160"/>
      <c r="I196" s="161"/>
      <c r="J196" s="161"/>
      <c r="K196" s="163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  <c r="Z196" s="161"/>
      <c r="AA196" s="161"/>
      <c r="AB196" s="161"/>
    </row>
    <row r="197" spans="1:28" ht="15.75" customHeight="1" x14ac:dyDescent="0.25">
      <c r="A197" s="160"/>
      <c r="B197" s="161"/>
      <c r="C197" s="161"/>
      <c r="D197" s="161"/>
      <c r="E197" s="161"/>
      <c r="F197" s="161"/>
      <c r="G197" s="161"/>
      <c r="H197" s="160"/>
      <c r="I197" s="161"/>
      <c r="J197" s="161"/>
      <c r="K197" s="163"/>
      <c r="L197" s="161"/>
      <c r="M197" s="161"/>
      <c r="N197" s="161"/>
      <c r="O197" s="161"/>
      <c r="P197" s="161"/>
      <c r="Q197" s="161"/>
      <c r="R197" s="161"/>
      <c r="S197" s="161"/>
      <c r="T197" s="161"/>
      <c r="U197" s="161"/>
      <c r="V197" s="161"/>
      <c r="W197" s="161"/>
      <c r="X197" s="161"/>
      <c r="Y197" s="161"/>
      <c r="Z197" s="161"/>
      <c r="AA197" s="161"/>
      <c r="AB197" s="161"/>
    </row>
    <row r="198" spans="1:28" ht="15.75" customHeight="1" x14ac:dyDescent="0.25">
      <c r="A198" s="160"/>
      <c r="B198" s="161"/>
      <c r="C198" s="161"/>
      <c r="D198" s="161"/>
      <c r="E198" s="161"/>
      <c r="F198" s="161"/>
      <c r="G198" s="161"/>
      <c r="H198" s="160"/>
      <c r="I198" s="161"/>
      <c r="J198" s="161"/>
      <c r="K198" s="163"/>
      <c r="L198" s="161"/>
      <c r="M198" s="161"/>
      <c r="N198" s="161"/>
      <c r="O198" s="161"/>
      <c r="P198" s="161"/>
      <c r="Q198" s="161"/>
      <c r="R198" s="161"/>
      <c r="S198" s="161"/>
      <c r="T198" s="161"/>
      <c r="U198" s="161"/>
      <c r="V198" s="161"/>
      <c r="W198" s="161"/>
      <c r="X198" s="161"/>
      <c r="Y198" s="161"/>
      <c r="Z198" s="161"/>
      <c r="AA198" s="161"/>
      <c r="AB198" s="161"/>
    </row>
    <row r="199" spans="1:28" ht="15.75" customHeight="1" x14ac:dyDescent="0.25">
      <c r="A199" s="160"/>
      <c r="B199" s="161"/>
      <c r="C199" s="161"/>
      <c r="D199" s="161"/>
      <c r="E199" s="161"/>
      <c r="F199" s="161"/>
      <c r="G199" s="161"/>
      <c r="H199" s="160"/>
      <c r="I199" s="161"/>
      <c r="J199" s="161"/>
      <c r="K199" s="163"/>
      <c r="L199" s="161"/>
      <c r="M199" s="161"/>
      <c r="N199" s="161"/>
      <c r="O199" s="161"/>
      <c r="P199" s="161"/>
      <c r="Q199" s="161"/>
      <c r="R199" s="161"/>
      <c r="S199" s="161"/>
      <c r="T199" s="161"/>
      <c r="U199" s="161"/>
      <c r="V199" s="161"/>
      <c r="W199" s="161"/>
      <c r="X199" s="161"/>
      <c r="Y199" s="161"/>
      <c r="Z199" s="161"/>
      <c r="AA199" s="161"/>
      <c r="AB199" s="161"/>
    </row>
    <row r="200" spans="1:28" ht="15.75" customHeight="1" x14ac:dyDescent="0.25">
      <c r="A200" s="160"/>
      <c r="B200" s="161"/>
      <c r="C200" s="161"/>
      <c r="D200" s="161"/>
      <c r="E200" s="161"/>
      <c r="F200" s="161"/>
      <c r="G200" s="161"/>
      <c r="H200" s="160"/>
      <c r="I200" s="161"/>
      <c r="J200" s="161"/>
      <c r="K200" s="163"/>
      <c r="L200" s="161"/>
      <c r="M200" s="161"/>
      <c r="N200" s="161"/>
      <c r="O200" s="161"/>
      <c r="P200" s="161"/>
      <c r="Q200" s="161"/>
      <c r="R200" s="161"/>
      <c r="S200" s="161"/>
      <c r="T200" s="161"/>
      <c r="U200" s="161"/>
      <c r="V200" s="161"/>
      <c r="W200" s="161"/>
      <c r="X200" s="161"/>
      <c r="Y200" s="161"/>
      <c r="Z200" s="161"/>
      <c r="AA200" s="161"/>
      <c r="AB200" s="161"/>
    </row>
    <row r="201" spans="1:28" ht="15.75" customHeight="1" x14ac:dyDescent="0.25">
      <c r="A201" s="160"/>
      <c r="B201" s="161"/>
      <c r="C201" s="161"/>
      <c r="D201" s="161"/>
      <c r="E201" s="161"/>
      <c r="F201" s="161"/>
      <c r="G201" s="161"/>
      <c r="H201" s="160"/>
      <c r="I201" s="161"/>
      <c r="J201" s="161"/>
      <c r="K201" s="163"/>
      <c r="L201" s="161"/>
      <c r="M201" s="161"/>
      <c r="N201" s="161"/>
      <c r="O201" s="161"/>
      <c r="P201" s="161"/>
      <c r="Q201" s="161"/>
      <c r="R201" s="161"/>
      <c r="S201" s="161"/>
      <c r="T201" s="161"/>
      <c r="U201" s="161"/>
      <c r="V201" s="161"/>
      <c r="W201" s="161"/>
      <c r="X201" s="161"/>
      <c r="Y201" s="161"/>
      <c r="Z201" s="161"/>
      <c r="AA201" s="161"/>
      <c r="AB201" s="161"/>
    </row>
    <row r="202" spans="1:28" ht="15.75" customHeight="1" x14ac:dyDescent="0.25">
      <c r="A202" s="160"/>
      <c r="B202" s="161"/>
      <c r="C202" s="161"/>
      <c r="D202" s="161"/>
      <c r="E202" s="161"/>
      <c r="F202" s="161"/>
      <c r="G202" s="161"/>
      <c r="H202" s="160"/>
      <c r="I202" s="161"/>
      <c r="J202" s="161"/>
      <c r="K202" s="163"/>
      <c r="L202" s="161"/>
      <c r="M202" s="161"/>
      <c r="N202" s="161"/>
      <c r="O202" s="161"/>
      <c r="P202" s="161"/>
      <c r="Q202" s="161"/>
      <c r="R202" s="161"/>
      <c r="S202" s="161"/>
      <c r="T202" s="161"/>
      <c r="U202" s="161"/>
      <c r="V202" s="161"/>
      <c r="W202" s="161"/>
      <c r="X202" s="161"/>
      <c r="Y202" s="161"/>
      <c r="Z202" s="161"/>
      <c r="AA202" s="161"/>
      <c r="AB202" s="161"/>
    </row>
    <row r="203" spans="1:28" ht="15.75" customHeight="1" x14ac:dyDescent="0.25">
      <c r="A203" s="160"/>
      <c r="B203" s="161"/>
      <c r="C203" s="161"/>
      <c r="D203" s="161"/>
      <c r="E203" s="161"/>
      <c r="F203" s="161"/>
      <c r="G203" s="161"/>
      <c r="H203" s="160"/>
      <c r="I203" s="161"/>
      <c r="J203" s="161"/>
      <c r="K203" s="163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61"/>
      <c r="W203" s="161"/>
      <c r="X203" s="161"/>
      <c r="Y203" s="161"/>
      <c r="Z203" s="161"/>
      <c r="AA203" s="161"/>
      <c r="AB203" s="161"/>
    </row>
    <row r="204" spans="1:28" ht="15.75" customHeight="1" x14ac:dyDescent="0.25">
      <c r="A204" s="160"/>
      <c r="B204" s="161"/>
      <c r="C204" s="161"/>
      <c r="D204" s="161"/>
      <c r="E204" s="161"/>
      <c r="F204" s="161"/>
      <c r="G204" s="161"/>
      <c r="H204" s="160"/>
      <c r="I204" s="161"/>
      <c r="J204" s="161"/>
      <c r="K204" s="163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1"/>
      <c r="W204" s="161"/>
      <c r="X204" s="161"/>
      <c r="Y204" s="161"/>
      <c r="Z204" s="161"/>
      <c r="AA204" s="161"/>
      <c r="AB204" s="161"/>
    </row>
    <row r="205" spans="1:28" ht="15.75" customHeight="1" x14ac:dyDescent="0.25">
      <c r="A205" s="160"/>
      <c r="B205" s="161"/>
      <c r="C205" s="161"/>
      <c r="D205" s="161"/>
      <c r="E205" s="161"/>
      <c r="F205" s="161"/>
      <c r="G205" s="161"/>
      <c r="H205" s="160"/>
      <c r="I205" s="161"/>
      <c r="J205" s="161"/>
      <c r="K205" s="163"/>
      <c r="L205" s="161"/>
      <c r="M205" s="161"/>
      <c r="N205" s="161"/>
      <c r="O205" s="161"/>
      <c r="P205" s="161"/>
      <c r="Q205" s="161"/>
      <c r="R205" s="161"/>
      <c r="S205" s="161"/>
      <c r="T205" s="161"/>
      <c r="U205" s="161"/>
      <c r="V205" s="161"/>
      <c r="W205" s="161"/>
      <c r="X205" s="161"/>
      <c r="Y205" s="161"/>
      <c r="Z205" s="161"/>
      <c r="AA205" s="161"/>
      <c r="AB205" s="161"/>
    </row>
    <row r="206" spans="1:28" ht="15.75" customHeight="1" x14ac:dyDescent="0.25">
      <c r="A206" s="160"/>
      <c r="B206" s="161"/>
      <c r="C206" s="161"/>
      <c r="D206" s="161"/>
      <c r="E206" s="161"/>
      <c r="F206" s="161"/>
      <c r="G206" s="161"/>
      <c r="H206" s="160"/>
      <c r="I206" s="161"/>
      <c r="J206" s="161"/>
      <c r="K206" s="163"/>
      <c r="L206" s="161"/>
      <c r="M206" s="161"/>
      <c r="N206" s="161"/>
      <c r="O206" s="161"/>
      <c r="P206" s="161"/>
      <c r="Q206" s="161"/>
      <c r="R206" s="161"/>
      <c r="S206" s="161"/>
      <c r="T206" s="161"/>
      <c r="U206" s="161"/>
      <c r="V206" s="161"/>
      <c r="W206" s="161"/>
      <c r="X206" s="161"/>
      <c r="Y206" s="161"/>
      <c r="Z206" s="161"/>
      <c r="AA206" s="161"/>
      <c r="AB206" s="161"/>
    </row>
    <row r="207" spans="1:28" ht="15.75" customHeight="1" x14ac:dyDescent="0.25">
      <c r="A207" s="160"/>
      <c r="B207" s="161"/>
      <c r="C207" s="161"/>
      <c r="D207" s="161"/>
      <c r="E207" s="161"/>
      <c r="F207" s="161"/>
      <c r="G207" s="161"/>
      <c r="H207" s="160"/>
      <c r="I207" s="161"/>
      <c r="J207" s="161"/>
      <c r="K207" s="163"/>
      <c r="L207" s="161"/>
      <c r="M207" s="161"/>
      <c r="N207" s="161"/>
      <c r="O207" s="161"/>
      <c r="P207" s="161"/>
      <c r="Q207" s="161"/>
      <c r="R207" s="161"/>
      <c r="S207" s="161"/>
      <c r="T207" s="161"/>
      <c r="U207" s="161"/>
      <c r="V207" s="161"/>
      <c r="W207" s="161"/>
      <c r="X207" s="161"/>
      <c r="Y207" s="161"/>
      <c r="Z207" s="161"/>
      <c r="AA207" s="161"/>
      <c r="AB207" s="161"/>
    </row>
    <row r="208" spans="1:28" ht="15.75" customHeight="1" x14ac:dyDescent="0.25">
      <c r="A208" s="160"/>
      <c r="B208" s="161"/>
      <c r="C208" s="161"/>
      <c r="D208" s="161"/>
      <c r="E208" s="161"/>
      <c r="F208" s="161"/>
      <c r="G208" s="161"/>
      <c r="H208" s="160"/>
      <c r="I208" s="161"/>
      <c r="J208" s="161"/>
      <c r="K208" s="163"/>
      <c r="L208" s="161"/>
      <c r="M208" s="161"/>
      <c r="N208" s="161"/>
      <c r="O208" s="161"/>
      <c r="P208" s="161"/>
      <c r="Q208" s="161"/>
      <c r="R208" s="161"/>
      <c r="S208" s="161"/>
      <c r="T208" s="161"/>
      <c r="U208" s="161"/>
      <c r="V208" s="161"/>
      <c r="W208" s="161"/>
      <c r="X208" s="161"/>
      <c r="Y208" s="161"/>
      <c r="Z208" s="161"/>
      <c r="AA208" s="161"/>
      <c r="AB208" s="161"/>
    </row>
    <row r="209" spans="1:28" ht="15.75" customHeight="1" x14ac:dyDescent="0.25">
      <c r="A209" s="160"/>
      <c r="B209" s="161"/>
      <c r="C209" s="161"/>
      <c r="D209" s="161"/>
      <c r="E209" s="161"/>
      <c r="F209" s="161"/>
      <c r="G209" s="161"/>
      <c r="H209" s="160"/>
      <c r="I209" s="161"/>
      <c r="J209" s="161"/>
      <c r="K209" s="163"/>
      <c r="L209" s="161"/>
      <c r="M209" s="161"/>
      <c r="N209" s="161"/>
      <c r="O209" s="161"/>
      <c r="P209" s="161"/>
      <c r="Q209" s="161"/>
      <c r="R209" s="161"/>
      <c r="S209" s="161"/>
      <c r="T209" s="161"/>
      <c r="U209" s="161"/>
      <c r="V209" s="161"/>
      <c r="W209" s="161"/>
      <c r="X209" s="161"/>
      <c r="Y209" s="161"/>
      <c r="Z209" s="161"/>
      <c r="AA209" s="161"/>
      <c r="AB209" s="161"/>
    </row>
    <row r="210" spans="1:28" ht="15.75" customHeight="1" x14ac:dyDescent="0.25">
      <c r="A210" s="160"/>
      <c r="B210" s="161"/>
      <c r="C210" s="161"/>
      <c r="D210" s="161"/>
      <c r="E210" s="161"/>
      <c r="F210" s="161"/>
      <c r="G210" s="161"/>
      <c r="H210" s="160"/>
      <c r="I210" s="161"/>
      <c r="J210" s="161"/>
      <c r="K210" s="163"/>
      <c r="L210" s="161"/>
      <c r="M210" s="161"/>
      <c r="N210" s="161"/>
      <c r="O210" s="161"/>
      <c r="P210" s="161"/>
      <c r="Q210" s="161"/>
      <c r="R210" s="161"/>
      <c r="S210" s="161"/>
      <c r="T210" s="161"/>
      <c r="U210" s="161"/>
      <c r="V210" s="161"/>
      <c r="W210" s="161"/>
      <c r="X210" s="161"/>
      <c r="Y210" s="161"/>
      <c r="Z210" s="161"/>
      <c r="AA210" s="161"/>
      <c r="AB210" s="161"/>
    </row>
    <row r="211" spans="1:28" ht="15.75" customHeight="1" x14ac:dyDescent="0.25">
      <c r="A211" s="160"/>
      <c r="B211" s="161"/>
      <c r="C211" s="161"/>
      <c r="D211" s="161"/>
      <c r="E211" s="161"/>
      <c r="F211" s="161"/>
      <c r="G211" s="161"/>
      <c r="H211" s="160"/>
      <c r="I211" s="161"/>
      <c r="J211" s="161"/>
      <c r="K211" s="163"/>
      <c r="L211" s="161"/>
      <c r="M211" s="161"/>
      <c r="N211" s="161"/>
      <c r="O211" s="161"/>
      <c r="P211" s="161"/>
      <c r="Q211" s="161"/>
      <c r="R211" s="161"/>
      <c r="S211" s="161"/>
      <c r="T211" s="161"/>
      <c r="U211" s="161"/>
      <c r="V211" s="161"/>
      <c r="W211" s="161"/>
      <c r="X211" s="161"/>
      <c r="Y211" s="161"/>
      <c r="Z211" s="161"/>
      <c r="AA211" s="161"/>
      <c r="AB211" s="161"/>
    </row>
    <row r="212" spans="1:28" ht="15.75" customHeight="1" x14ac:dyDescent="0.25">
      <c r="A212" s="160"/>
      <c r="B212" s="161"/>
      <c r="C212" s="161"/>
      <c r="D212" s="161"/>
      <c r="E212" s="161"/>
      <c r="F212" s="161"/>
      <c r="G212" s="161"/>
      <c r="H212" s="160"/>
      <c r="I212" s="161"/>
      <c r="J212" s="161"/>
      <c r="K212" s="163"/>
      <c r="L212" s="161"/>
      <c r="M212" s="161"/>
      <c r="N212" s="161"/>
      <c r="O212" s="161"/>
      <c r="P212" s="161"/>
      <c r="Q212" s="161"/>
      <c r="R212" s="161"/>
      <c r="S212" s="161"/>
      <c r="T212" s="161"/>
      <c r="U212" s="161"/>
      <c r="V212" s="161"/>
      <c r="W212" s="161"/>
      <c r="X212" s="161"/>
      <c r="Y212" s="161"/>
      <c r="Z212" s="161"/>
      <c r="AA212" s="161"/>
      <c r="AB212" s="161"/>
    </row>
    <row r="213" spans="1:28" ht="15.75" customHeight="1" x14ac:dyDescent="0.25">
      <c r="A213" s="160"/>
      <c r="B213" s="161"/>
      <c r="C213" s="161"/>
      <c r="D213" s="161"/>
      <c r="E213" s="161"/>
      <c r="F213" s="161"/>
      <c r="G213" s="161"/>
      <c r="H213" s="160"/>
      <c r="I213" s="161"/>
      <c r="J213" s="161"/>
      <c r="K213" s="163"/>
      <c r="L213" s="161"/>
      <c r="M213" s="161"/>
      <c r="N213" s="161"/>
      <c r="O213" s="161"/>
      <c r="P213" s="161"/>
      <c r="Q213" s="161"/>
      <c r="R213" s="161"/>
      <c r="S213" s="161"/>
      <c r="T213" s="161"/>
      <c r="U213" s="161"/>
      <c r="V213" s="161"/>
      <c r="W213" s="161"/>
      <c r="X213" s="161"/>
      <c r="Y213" s="161"/>
      <c r="Z213" s="161"/>
      <c r="AA213" s="161"/>
      <c r="AB213" s="161"/>
    </row>
    <row r="214" spans="1:28" ht="15.75" customHeight="1" x14ac:dyDescent="0.25">
      <c r="A214" s="160"/>
      <c r="B214" s="161"/>
      <c r="C214" s="161"/>
      <c r="D214" s="161"/>
      <c r="E214" s="161"/>
      <c r="F214" s="161"/>
      <c r="G214" s="161"/>
      <c r="H214" s="160"/>
      <c r="I214" s="161"/>
      <c r="J214" s="161"/>
      <c r="K214" s="163"/>
      <c r="L214" s="161"/>
      <c r="M214" s="161"/>
      <c r="N214" s="161"/>
      <c r="O214" s="161"/>
      <c r="P214" s="161"/>
      <c r="Q214" s="161"/>
      <c r="R214" s="161"/>
      <c r="S214" s="161"/>
      <c r="T214" s="161"/>
      <c r="U214" s="161"/>
      <c r="V214" s="161"/>
      <c r="W214" s="161"/>
      <c r="X214" s="161"/>
      <c r="Y214" s="161"/>
      <c r="Z214" s="161"/>
      <c r="AA214" s="161"/>
      <c r="AB214" s="161"/>
    </row>
    <row r="215" spans="1:28" ht="15.75" customHeight="1" x14ac:dyDescent="0.25">
      <c r="A215" s="160"/>
      <c r="B215" s="161"/>
      <c r="C215" s="161"/>
      <c r="D215" s="161"/>
      <c r="E215" s="161"/>
      <c r="F215" s="161"/>
      <c r="G215" s="161"/>
      <c r="H215" s="160"/>
      <c r="I215" s="161"/>
      <c r="J215" s="161"/>
      <c r="K215" s="163"/>
      <c r="L215" s="161"/>
      <c r="M215" s="161"/>
      <c r="N215" s="161"/>
      <c r="O215" s="161"/>
      <c r="P215" s="161"/>
      <c r="Q215" s="161"/>
      <c r="R215" s="161"/>
      <c r="S215" s="161"/>
      <c r="T215" s="161"/>
      <c r="U215" s="161"/>
      <c r="V215" s="161"/>
      <c r="W215" s="161"/>
      <c r="X215" s="161"/>
      <c r="Y215" s="161"/>
      <c r="Z215" s="161"/>
      <c r="AA215" s="161"/>
      <c r="AB215" s="161"/>
    </row>
    <row r="216" spans="1:28" ht="15.75" customHeight="1" x14ac:dyDescent="0.25">
      <c r="A216" s="160"/>
      <c r="B216" s="161"/>
      <c r="C216" s="161"/>
      <c r="D216" s="161"/>
      <c r="E216" s="161"/>
      <c r="F216" s="161"/>
      <c r="G216" s="161"/>
      <c r="H216" s="160"/>
      <c r="I216" s="161"/>
      <c r="J216" s="161"/>
      <c r="K216" s="163"/>
      <c r="L216" s="161"/>
      <c r="M216" s="161"/>
      <c r="N216" s="161"/>
      <c r="O216" s="161"/>
      <c r="P216" s="161"/>
      <c r="Q216" s="161"/>
      <c r="R216" s="161"/>
      <c r="S216" s="161"/>
      <c r="T216" s="161"/>
      <c r="U216" s="161"/>
      <c r="V216" s="161"/>
      <c r="W216" s="161"/>
      <c r="X216" s="161"/>
      <c r="Y216" s="161"/>
      <c r="Z216" s="161"/>
      <c r="AA216" s="161"/>
      <c r="AB216" s="161"/>
    </row>
    <row r="217" spans="1:28" ht="15.75" customHeight="1" x14ac:dyDescent="0.25">
      <c r="A217" s="160"/>
      <c r="B217" s="161"/>
      <c r="C217" s="161"/>
      <c r="D217" s="161"/>
      <c r="E217" s="161"/>
      <c r="F217" s="161"/>
      <c r="G217" s="161"/>
      <c r="H217" s="160"/>
      <c r="I217" s="161"/>
      <c r="J217" s="161"/>
      <c r="K217" s="163"/>
      <c r="L217" s="161"/>
      <c r="M217" s="161"/>
      <c r="N217" s="161"/>
      <c r="O217" s="161"/>
      <c r="P217" s="161"/>
      <c r="Q217" s="161"/>
      <c r="R217" s="161"/>
      <c r="S217" s="161"/>
      <c r="T217" s="161"/>
      <c r="U217" s="161"/>
      <c r="V217" s="161"/>
      <c r="W217" s="161"/>
      <c r="X217" s="161"/>
      <c r="Y217" s="161"/>
      <c r="Z217" s="161"/>
      <c r="AA217" s="161"/>
      <c r="AB217" s="161"/>
    </row>
    <row r="218" spans="1:28" ht="15.75" customHeight="1" x14ac:dyDescent="0.25">
      <c r="A218" s="160"/>
      <c r="B218" s="161"/>
      <c r="C218" s="161"/>
      <c r="D218" s="161"/>
      <c r="E218" s="161"/>
      <c r="F218" s="161"/>
      <c r="G218" s="161"/>
      <c r="H218" s="160"/>
      <c r="I218" s="161"/>
      <c r="J218" s="161"/>
      <c r="K218" s="163"/>
      <c r="L218" s="161"/>
      <c r="M218" s="161"/>
      <c r="N218" s="161"/>
      <c r="O218" s="161"/>
      <c r="P218" s="161"/>
      <c r="Q218" s="161"/>
      <c r="R218" s="161"/>
      <c r="S218" s="161"/>
      <c r="T218" s="161"/>
      <c r="U218" s="161"/>
      <c r="V218" s="161"/>
      <c r="W218" s="161"/>
      <c r="X218" s="161"/>
      <c r="Y218" s="161"/>
      <c r="Z218" s="161"/>
      <c r="AA218" s="161"/>
      <c r="AB218" s="161"/>
    </row>
    <row r="219" spans="1:28" ht="15.75" customHeight="1" x14ac:dyDescent="0.25">
      <c r="A219" s="160"/>
      <c r="B219" s="161"/>
      <c r="C219" s="161"/>
      <c r="D219" s="161"/>
      <c r="E219" s="161"/>
      <c r="F219" s="161"/>
      <c r="G219" s="161"/>
      <c r="H219" s="160"/>
      <c r="I219" s="161"/>
      <c r="J219" s="161"/>
      <c r="K219" s="163"/>
      <c r="L219" s="161"/>
      <c r="M219" s="161"/>
      <c r="N219" s="161"/>
      <c r="O219" s="161"/>
      <c r="P219" s="161"/>
      <c r="Q219" s="161"/>
      <c r="R219" s="161"/>
      <c r="S219" s="161"/>
      <c r="T219" s="161"/>
      <c r="U219" s="161"/>
      <c r="V219" s="161"/>
      <c r="W219" s="161"/>
      <c r="X219" s="161"/>
      <c r="Y219" s="161"/>
      <c r="Z219" s="161"/>
      <c r="AA219" s="161"/>
      <c r="AB219" s="161"/>
    </row>
    <row r="220" spans="1:28" ht="15.75" customHeight="1" x14ac:dyDescent="0.25">
      <c r="A220" s="160"/>
      <c r="B220" s="161"/>
      <c r="C220" s="161"/>
      <c r="D220" s="161"/>
      <c r="E220" s="161"/>
      <c r="F220" s="161"/>
      <c r="G220" s="161"/>
      <c r="H220" s="160"/>
      <c r="I220" s="161"/>
      <c r="J220" s="161"/>
      <c r="K220" s="163"/>
      <c r="L220" s="161"/>
      <c r="M220" s="161"/>
      <c r="N220" s="161"/>
      <c r="O220" s="161"/>
      <c r="P220" s="161"/>
      <c r="Q220" s="161"/>
      <c r="R220" s="161"/>
      <c r="S220" s="161"/>
      <c r="T220" s="161"/>
      <c r="U220" s="161"/>
      <c r="V220" s="161"/>
      <c r="W220" s="161"/>
      <c r="X220" s="161"/>
      <c r="Y220" s="161"/>
      <c r="Z220" s="161"/>
      <c r="AA220" s="161"/>
      <c r="AB220" s="161"/>
    </row>
    <row r="221" spans="1:28" ht="15.75" customHeight="1" x14ac:dyDescent="0.25">
      <c r="A221" s="160"/>
      <c r="B221" s="161"/>
      <c r="C221" s="161"/>
      <c r="D221" s="161"/>
      <c r="E221" s="161"/>
      <c r="F221" s="161"/>
      <c r="G221" s="161"/>
      <c r="H221" s="160"/>
      <c r="I221" s="161"/>
      <c r="J221" s="161"/>
      <c r="K221" s="163"/>
      <c r="L221" s="161"/>
      <c r="M221" s="161"/>
      <c r="N221" s="161"/>
      <c r="O221" s="161"/>
      <c r="P221" s="161"/>
      <c r="Q221" s="161"/>
      <c r="R221" s="161"/>
      <c r="S221" s="161"/>
      <c r="T221" s="161"/>
      <c r="U221" s="161"/>
      <c r="V221" s="161"/>
      <c r="W221" s="161"/>
      <c r="X221" s="161"/>
      <c r="Y221" s="161"/>
      <c r="Z221" s="161"/>
      <c r="AA221" s="161"/>
      <c r="AB221" s="161"/>
    </row>
    <row r="222" spans="1:28" ht="15.75" customHeight="1" x14ac:dyDescent="0.25">
      <c r="A222" s="160"/>
      <c r="B222" s="161"/>
      <c r="C222" s="161"/>
      <c r="D222" s="161"/>
      <c r="E222" s="161"/>
      <c r="F222" s="161"/>
      <c r="G222" s="161"/>
      <c r="H222" s="160"/>
      <c r="I222" s="161"/>
      <c r="J222" s="161"/>
      <c r="K222" s="163"/>
      <c r="L222" s="161"/>
      <c r="M222" s="161"/>
      <c r="N222" s="161"/>
      <c r="O222" s="161"/>
      <c r="P222" s="161"/>
      <c r="Q222" s="161"/>
      <c r="R222" s="161"/>
      <c r="S222" s="161"/>
      <c r="T222" s="161"/>
      <c r="U222" s="161"/>
      <c r="V222" s="161"/>
      <c r="W222" s="161"/>
      <c r="X222" s="161"/>
      <c r="Y222" s="161"/>
      <c r="Z222" s="161"/>
      <c r="AA222" s="161"/>
      <c r="AB222" s="161"/>
    </row>
    <row r="223" spans="1:28" ht="15.75" customHeight="1" x14ac:dyDescent="0.25">
      <c r="A223" s="160"/>
      <c r="B223" s="161"/>
      <c r="C223" s="161"/>
      <c r="D223" s="161"/>
      <c r="E223" s="161"/>
      <c r="F223" s="161"/>
      <c r="G223" s="161"/>
      <c r="H223" s="160"/>
      <c r="I223" s="161"/>
      <c r="J223" s="161"/>
      <c r="K223" s="163"/>
      <c r="L223" s="161"/>
      <c r="M223" s="161"/>
      <c r="N223" s="161"/>
      <c r="O223" s="161"/>
      <c r="P223" s="161"/>
      <c r="Q223" s="161"/>
      <c r="R223" s="161"/>
      <c r="S223" s="161"/>
      <c r="T223" s="161"/>
      <c r="U223" s="161"/>
      <c r="V223" s="161"/>
      <c r="W223" s="161"/>
      <c r="X223" s="161"/>
      <c r="Y223" s="161"/>
      <c r="Z223" s="161"/>
      <c r="AA223" s="161"/>
      <c r="AB223" s="161"/>
    </row>
    <row r="224" spans="1:28" ht="15.75" customHeight="1" x14ac:dyDescent="0.25">
      <c r="A224" s="160"/>
      <c r="B224" s="161"/>
      <c r="C224" s="161"/>
      <c r="D224" s="161"/>
      <c r="E224" s="161"/>
      <c r="F224" s="161"/>
      <c r="G224" s="161"/>
      <c r="H224" s="160"/>
      <c r="I224" s="161"/>
      <c r="J224" s="161"/>
      <c r="K224" s="163"/>
      <c r="L224" s="161"/>
      <c r="M224" s="161"/>
      <c r="N224" s="161"/>
      <c r="O224" s="161"/>
      <c r="P224" s="161"/>
      <c r="Q224" s="161"/>
      <c r="R224" s="161"/>
      <c r="S224" s="161"/>
      <c r="T224" s="161"/>
      <c r="U224" s="161"/>
      <c r="V224" s="161"/>
      <c r="W224" s="161"/>
      <c r="X224" s="161"/>
      <c r="Y224" s="161"/>
      <c r="Z224" s="161"/>
      <c r="AA224" s="161"/>
      <c r="AB224" s="161"/>
    </row>
    <row r="225" spans="1:28" ht="15.75" customHeight="1" x14ac:dyDescent="0.25">
      <c r="A225" s="160"/>
      <c r="B225" s="161"/>
      <c r="C225" s="161"/>
      <c r="D225" s="161"/>
      <c r="E225" s="161"/>
      <c r="F225" s="161"/>
      <c r="G225" s="161"/>
      <c r="H225" s="160"/>
      <c r="I225" s="161"/>
      <c r="J225" s="161"/>
      <c r="K225" s="163"/>
      <c r="L225" s="161"/>
      <c r="M225" s="161"/>
      <c r="N225" s="161"/>
      <c r="O225" s="161"/>
      <c r="P225" s="161"/>
      <c r="Q225" s="161"/>
      <c r="R225" s="161"/>
      <c r="S225" s="161"/>
      <c r="T225" s="161"/>
      <c r="U225" s="161"/>
      <c r="V225" s="161"/>
      <c r="W225" s="161"/>
      <c r="X225" s="161"/>
      <c r="Y225" s="161"/>
      <c r="Z225" s="161"/>
      <c r="AA225" s="161"/>
      <c r="AB225" s="161"/>
    </row>
    <row r="226" spans="1:28" ht="15.75" customHeight="1" x14ac:dyDescent="0.25">
      <c r="A226" s="160"/>
      <c r="B226" s="161"/>
      <c r="C226" s="161"/>
      <c r="D226" s="161"/>
      <c r="E226" s="161"/>
      <c r="F226" s="161"/>
      <c r="G226" s="161"/>
      <c r="H226" s="160"/>
      <c r="I226" s="161"/>
      <c r="J226" s="161"/>
      <c r="K226" s="163"/>
      <c r="L226" s="161"/>
      <c r="M226" s="161"/>
      <c r="N226" s="161"/>
      <c r="O226" s="161"/>
      <c r="P226" s="161"/>
      <c r="Q226" s="161"/>
      <c r="R226" s="161"/>
      <c r="S226" s="161"/>
      <c r="T226" s="161"/>
      <c r="U226" s="161"/>
      <c r="V226" s="161"/>
      <c r="W226" s="161"/>
      <c r="X226" s="161"/>
      <c r="Y226" s="161"/>
      <c r="Z226" s="161"/>
      <c r="AA226" s="161"/>
      <c r="AB226" s="161"/>
    </row>
    <row r="227" spans="1:28" ht="15.75" customHeight="1" x14ac:dyDescent="0.25">
      <c r="A227" s="160"/>
      <c r="B227" s="161"/>
      <c r="C227" s="161"/>
      <c r="D227" s="161"/>
      <c r="E227" s="161"/>
      <c r="F227" s="161"/>
      <c r="G227" s="161"/>
      <c r="H227" s="160"/>
      <c r="I227" s="161"/>
      <c r="J227" s="161"/>
      <c r="K227" s="163"/>
      <c r="L227" s="161"/>
      <c r="M227" s="161"/>
      <c r="N227" s="161"/>
      <c r="O227" s="161"/>
      <c r="P227" s="161"/>
      <c r="Q227" s="161"/>
      <c r="R227" s="161"/>
      <c r="S227" s="161"/>
      <c r="T227" s="161"/>
      <c r="U227" s="161"/>
      <c r="V227" s="161"/>
      <c r="W227" s="161"/>
      <c r="X227" s="161"/>
      <c r="Y227" s="161"/>
      <c r="Z227" s="161"/>
      <c r="AA227" s="161"/>
      <c r="AB227" s="161"/>
    </row>
    <row r="228" spans="1:28" ht="15.75" customHeight="1" x14ac:dyDescent="0.25">
      <c r="A228" s="160"/>
      <c r="B228" s="161"/>
      <c r="C228" s="161"/>
      <c r="D228" s="161"/>
      <c r="E228" s="161"/>
      <c r="F228" s="161"/>
      <c r="G228" s="161"/>
      <c r="H228" s="160"/>
      <c r="I228" s="161"/>
      <c r="J228" s="161"/>
      <c r="K228" s="163"/>
      <c r="L228" s="161"/>
      <c r="M228" s="161"/>
      <c r="N228" s="161"/>
      <c r="O228" s="161"/>
      <c r="P228" s="161"/>
      <c r="Q228" s="161"/>
      <c r="R228" s="161"/>
      <c r="S228" s="161"/>
      <c r="T228" s="161"/>
      <c r="U228" s="161"/>
      <c r="V228" s="161"/>
      <c r="W228" s="161"/>
      <c r="X228" s="161"/>
      <c r="Y228" s="161"/>
      <c r="Z228" s="161"/>
      <c r="AA228" s="161"/>
      <c r="AB228" s="161"/>
    </row>
    <row r="229" spans="1:28" ht="15.75" customHeight="1" x14ac:dyDescent="0.25">
      <c r="A229" s="160"/>
      <c r="B229" s="161"/>
      <c r="C229" s="161"/>
      <c r="D229" s="161"/>
      <c r="E229" s="161"/>
      <c r="F229" s="161"/>
      <c r="G229" s="161"/>
      <c r="H229" s="160"/>
      <c r="I229" s="161"/>
      <c r="J229" s="161"/>
      <c r="K229" s="163"/>
      <c r="L229" s="161"/>
      <c r="M229" s="161"/>
      <c r="N229" s="161"/>
      <c r="O229" s="161"/>
      <c r="P229" s="161"/>
      <c r="Q229" s="161"/>
      <c r="R229" s="161"/>
      <c r="S229" s="161"/>
      <c r="T229" s="161"/>
      <c r="U229" s="161"/>
      <c r="V229" s="161"/>
      <c r="W229" s="161"/>
      <c r="X229" s="161"/>
      <c r="Y229" s="161"/>
      <c r="Z229" s="161"/>
      <c r="AA229" s="161"/>
      <c r="AB229" s="161"/>
    </row>
    <row r="230" spans="1:28" ht="15.75" customHeight="1" x14ac:dyDescent="0.25">
      <c r="A230" s="160"/>
      <c r="B230" s="161"/>
      <c r="C230" s="161"/>
      <c r="D230" s="161"/>
      <c r="E230" s="161"/>
      <c r="F230" s="161"/>
      <c r="G230" s="161"/>
      <c r="H230" s="160"/>
      <c r="I230" s="161"/>
      <c r="J230" s="161"/>
      <c r="K230" s="163"/>
      <c r="L230" s="161"/>
      <c r="M230" s="161"/>
      <c r="N230" s="161"/>
      <c r="O230" s="161"/>
      <c r="P230" s="161"/>
      <c r="Q230" s="161"/>
      <c r="R230" s="161"/>
      <c r="S230" s="161"/>
      <c r="T230" s="161"/>
      <c r="U230" s="161"/>
      <c r="V230" s="161"/>
      <c r="W230" s="161"/>
      <c r="X230" s="161"/>
      <c r="Y230" s="161"/>
      <c r="Z230" s="161"/>
      <c r="AA230" s="161"/>
      <c r="AB230" s="161"/>
    </row>
    <row r="231" spans="1:28" ht="15.75" customHeight="1" x14ac:dyDescent="0.25">
      <c r="A231" s="160"/>
      <c r="B231" s="161"/>
      <c r="C231" s="161"/>
      <c r="D231" s="161"/>
      <c r="E231" s="161"/>
      <c r="F231" s="161"/>
      <c r="G231" s="161"/>
      <c r="H231" s="160"/>
      <c r="I231" s="161"/>
      <c r="J231" s="161"/>
      <c r="K231" s="163"/>
      <c r="L231" s="161"/>
      <c r="M231" s="161"/>
      <c r="N231" s="161"/>
      <c r="O231" s="161"/>
      <c r="P231" s="161"/>
      <c r="Q231" s="161"/>
      <c r="R231" s="161"/>
      <c r="S231" s="161"/>
      <c r="T231" s="161"/>
      <c r="U231" s="161"/>
      <c r="V231" s="161"/>
      <c r="W231" s="161"/>
      <c r="X231" s="161"/>
      <c r="Y231" s="161"/>
      <c r="Z231" s="161"/>
      <c r="AA231" s="161"/>
      <c r="AB231" s="161"/>
    </row>
    <row r="232" spans="1:28" ht="15.75" customHeight="1" x14ac:dyDescent="0.25">
      <c r="A232" s="160"/>
      <c r="B232" s="161"/>
      <c r="C232" s="161"/>
      <c r="D232" s="161"/>
      <c r="E232" s="161"/>
      <c r="F232" s="161"/>
      <c r="G232" s="161"/>
      <c r="H232" s="160"/>
      <c r="I232" s="161"/>
      <c r="J232" s="161"/>
      <c r="K232" s="163"/>
      <c r="L232" s="161"/>
      <c r="M232" s="161"/>
      <c r="N232" s="161"/>
      <c r="O232" s="161"/>
      <c r="P232" s="161"/>
      <c r="Q232" s="161"/>
      <c r="R232" s="161"/>
      <c r="S232" s="161"/>
      <c r="T232" s="161"/>
      <c r="U232" s="161"/>
      <c r="V232" s="161"/>
      <c r="W232" s="161"/>
      <c r="X232" s="161"/>
      <c r="Y232" s="161"/>
      <c r="Z232" s="161"/>
      <c r="AA232" s="161"/>
      <c r="AB232" s="161"/>
    </row>
    <row r="233" spans="1:28" ht="15.75" customHeight="1" x14ac:dyDescent="0.25">
      <c r="A233" s="160"/>
      <c r="B233" s="161"/>
      <c r="C233" s="161"/>
      <c r="D233" s="161"/>
      <c r="E233" s="161"/>
      <c r="F233" s="161"/>
      <c r="G233" s="161"/>
      <c r="H233" s="160"/>
      <c r="I233" s="161"/>
      <c r="J233" s="161"/>
      <c r="K233" s="163"/>
      <c r="L233" s="161"/>
      <c r="M233" s="161"/>
      <c r="N233" s="161"/>
      <c r="O233" s="161"/>
      <c r="P233" s="161"/>
      <c r="Q233" s="161"/>
      <c r="R233" s="161"/>
      <c r="S233" s="161"/>
      <c r="T233" s="161"/>
      <c r="U233" s="161"/>
      <c r="V233" s="161"/>
      <c r="W233" s="161"/>
      <c r="X233" s="161"/>
      <c r="Y233" s="161"/>
      <c r="Z233" s="161"/>
      <c r="AA233" s="161"/>
      <c r="AB233" s="161"/>
    </row>
    <row r="234" spans="1:28" ht="15.75" customHeight="1" x14ac:dyDescent="0.25">
      <c r="A234" s="160"/>
      <c r="B234" s="161"/>
      <c r="C234" s="161"/>
      <c r="D234" s="161"/>
      <c r="E234" s="161"/>
      <c r="F234" s="161"/>
      <c r="G234" s="161"/>
      <c r="H234" s="160"/>
      <c r="I234" s="161"/>
      <c r="J234" s="161"/>
      <c r="K234" s="163"/>
      <c r="L234" s="161"/>
      <c r="M234" s="161"/>
      <c r="N234" s="161"/>
      <c r="O234" s="161"/>
      <c r="P234" s="161"/>
      <c r="Q234" s="161"/>
      <c r="R234" s="161"/>
      <c r="S234" s="161"/>
      <c r="T234" s="161"/>
      <c r="U234" s="161"/>
      <c r="V234" s="161"/>
      <c r="W234" s="161"/>
      <c r="X234" s="161"/>
      <c r="Y234" s="161"/>
      <c r="Z234" s="161"/>
      <c r="AA234" s="161"/>
      <c r="AB234" s="161"/>
    </row>
    <row r="235" spans="1:28" ht="15.75" customHeight="1" x14ac:dyDescent="0.25">
      <c r="A235" s="160"/>
      <c r="B235" s="161"/>
      <c r="C235" s="161"/>
      <c r="D235" s="161"/>
      <c r="E235" s="161"/>
      <c r="F235" s="161"/>
      <c r="G235" s="161"/>
      <c r="H235" s="160"/>
      <c r="I235" s="161"/>
      <c r="J235" s="161"/>
      <c r="K235" s="163"/>
      <c r="L235" s="161"/>
      <c r="M235" s="161"/>
      <c r="N235" s="161"/>
      <c r="O235" s="161"/>
      <c r="P235" s="161"/>
      <c r="Q235" s="161"/>
      <c r="R235" s="161"/>
      <c r="S235" s="161"/>
      <c r="T235" s="161"/>
      <c r="U235" s="161"/>
      <c r="V235" s="161"/>
      <c r="W235" s="161"/>
      <c r="X235" s="161"/>
      <c r="Y235" s="161"/>
      <c r="Z235" s="161"/>
      <c r="AA235" s="161"/>
      <c r="AB235" s="161"/>
    </row>
    <row r="236" spans="1:28" ht="15.75" customHeight="1" x14ac:dyDescent="0.25">
      <c r="A236" s="160"/>
      <c r="B236" s="161"/>
      <c r="C236" s="161"/>
      <c r="D236" s="161"/>
      <c r="E236" s="161"/>
      <c r="F236" s="161"/>
      <c r="G236" s="161"/>
      <c r="H236" s="160"/>
      <c r="I236" s="161"/>
      <c r="J236" s="161"/>
      <c r="K236" s="163"/>
      <c r="L236" s="161"/>
      <c r="M236" s="161"/>
      <c r="N236" s="161"/>
      <c r="O236" s="161"/>
      <c r="P236" s="161"/>
      <c r="Q236" s="161"/>
      <c r="R236" s="161"/>
      <c r="S236" s="161"/>
      <c r="T236" s="161"/>
      <c r="U236" s="161"/>
      <c r="V236" s="161"/>
      <c r="W236" s="161"/>
      <c r="X236" s="161"/>
      <c r="Y236" s="161"/>
      <c r="Z236" s="161"/>
      <c r="AA236" s="161"/>
      <c r="AB236" s="161"/>
    </row>
    <row r="237" spans="1:28" ht="15.75" customHeight="1" x14ac:dyDescent="0.25">
      <c r="A237" s="160"/>
      <c r="B237" s="161"/>
      <c r="C237" s="161"/>
      <c r="D237" s="161"/>
      <c r="E237" s="161"/>
      <c r="F237" s="161"/>
      <c r="G237" s="161"/>
      <c r="H237" s="160"/>
      <c r="I237" s="161"/>
      <c r="J237" s="161"/>
      <c r="K237" s="163"/>
      <c r="L237" s="161"/>
      <c r="M237" s="161"/>
      <c r="N237" s="161"/>
      <c r="O237" s="161"/>
      <c r="P237" s="161"/>
      <c r="Q237" s="161"/>
      <c r="R237" s="161"/>
      <c r="S237" s="161"/>
      <c r="T237" s="161"/>
      <c r="U237" s="161"/>
      <c r="V237" s="161"/>
      <c r="W237" s="161"/>
      <c r="X237" s="161"/>
      <c r="Y237" s="161"/>
      <c r="Z237" s="161"/>
      <c r="AA237" s="161"/>
      <c r="AB237" s="161"/>
    </row>
    <row r="238" spans="1:28" ht="15.75" customHeight="1" x14ac:dyDescent="0.25">
      <c r="A238" s="160"/>
      <c r="B238" s="161"/>
      <c r="C238" s="161"/>
      <c r="D238" s="161"/>
      <c r="E238" s="161"/>
      <c r="F238" s="161"/>
      <c r="G238" s="161"/>
      <c r="H238" s="160"/>
      <c r="I238" s="161"/>
      <c r="J238" s="161"/>
      <c r="K238" s="163"/>
      <c r="L238" s="161"/>
      <c r="M238" s="161"/>
      <c r="N238" s="161"/>
      <c r="O238" s="161"/>
      <c r="P238" s="161"/>
      <c r="Q238" s="161"/>
      <c r="R238" s="161"/>
      <c r="S238" s="161"/>
      <c r="T238" s="161"/>
      <c r="U238" s="161"/>
      <c r="V238" s="161"/>
      <c r="W238" s="161"/>
      <c r="X238" s="161"/>
      <c r="Y238" s="161"/>
      <c r="Z238" s="161"/>
      <c r="AA238" s="161"/>
      <c r="AB238" s="161"/>
    </row>
    <row r="239" spans="1:28" ht="15.75" customHeight="1" x14ac:dyDescent="0.25">
      <c r="A239" s="160"/>
      <c r="B239" s="161"/>
      <c r="C239" s="161"/>
      <c r="D239" s="161"/>
      <c r="E239" s="161"/>
      <c r="F239" s="161"/>
      <c r="G239" s="161"/>
      <c r="H239" s="160"/>
      <c r="I239" s="161"/>
      <c r="J239" s="161"/>
      <c r="K239" s="163"/>
      <c r="L239" s="161"/>
      <c r="M239" s="161"/>
      <c r="N239" s="161"/>
      <c r="O239" s="161"/>
      <c r="P239" s="161"/>
      <c r="Q239" s="161"/>
      <c r="R239" s="161"/>
      <c r="S239" s="161"/>
      <c r="T239" s="161"/>
      <c r="U239" s="161"/>
      <c r="V239" s="161"/>
      <c r="W239" s="161"/>
      <c r="X239" s="161"/>
      <c r="Y239" s="161"/>
      <c r="Z239" s="161"/>
      <c r="AA239" s="161"/>
      <c r="AB239" s="161"/>
    </row>
    <row r="240" spans="1:28" ht="15.75" customHeight="1" x14ac:dyDescent="0.25">
      <c r="A240" s="160"/>
      <c r="B240" s="161"/>
      <c r="C240" s="161"/>
      <c r="D240" s="161"/>
      <c r="E240" s="161"/>
      <c r="F240" s="161"/>
      <c r="G240" s="161"/>
      <c r="H240" s="160"/>
      <c r="I240" s="161"/>
      <c r="J240" s="161"/>
      <c r="K240" s="163"/>
      <c r="L240" s="161"/>
      <c r="M240" s="161"/>
      <c r="N240" s="161"/>
      <c r="O240" s="161"/>
      <c r="P240" s="161"/>
      <c r="Q240" s="161"/>
      <c r="R240" s="161"/>
      <c r="S240" s="161"/>
      <c r="T240" s="161"/>
      <c r="U240" s="161"/>
      <c r="V240" s="161"/>
      <c r="W240" s="161"/>
      <c r="X240" s="161"/>
      <c r="Y240" s="161"/>
      <c r="Z240" s="161"/>
      <c r="AA240" s="161"/>
      <c r="AB240" s="161"/>
    </row>
    <row r="241" spans="1:28" ht="15.75" customHeight="1" x14ac:dyDescent="0.25">
      <c r="A241" s="160"/>
      <c r="B241" s="161"/>
      <c r="C241" s="161"/>
      <c r="D241" s="161"/>
      <c r="E241" s="161"/>
      <c r="F241" s="161"/>
      <c r="G241" s="161"/>
      <c r="H241" s="160"/>
      <c r="I241" s="161"/>
      <c r="J241" s="161"/>
      <c r="K241" s="163"/>
      <c r="L241" s="161"/>
      <c r="M241" s="161"/>
      <c r="N241" s="161"/>
      <c r="O241" s="161"/>
      <c r="P241" s="161"/>
      <c r="Q241" s="161"/>
      <c r="R241" s="161"/>
      <c r="S241" s="161"/>
      <c r="T241" s="161"/>
      <c r="U241" s="161"/>
      <c r="V241" s="161"/>
      <c r="W241" s="161"/>
      <c r="X241" s="161"/>
      <c r="Y241" s="161"/>
      <c r="Z241" s="161"/>
      <c r="AA241" s="161"/>
      <c r="AB241" s="161"/>
    </row>
    <row r="242" spans="1:28" ht="15.75" customHeight="1" x14ac:dyDescent="0.25">
      <c r="A242" s="160"/>
      <c r="B242" s="161"/>
      <c r="C242" s="161"/>
      <c r="D242" s="161"/>
      <c r="E242" s="161"/>
      <c r="F242" s="161"/>
      <c r="G242" s="161"/>
      <c r="H242" s="160"/>
      <c r="I242" s="161"/>
      <c r="J242" s="161"/>
      <c r="K242" s="163"/>
      <c r="L242" s="161"/>
      <c r="M242" s="161"/>
      <c r="N242" s="161"/>
      <c r="O242" s="161"/>
      <c r="P242" s="161"/>
      <c r="Q242" s="161"/>
      <c r="R242" s="161"/>
      <c r="S242" s="161"/>
      <c r="T242" s="161"/>
      <c r="U242" s="161"/>
      <c r="V242" s="161"/>
      <c r="W242" s="161"/>
      <c r="X242" s="161"/>
      <c r="Y242" s="161"/>
      <c r="Z242" s="161"/>
      <c r="AA242" s="161"/>
      <c r="AB242" s="161"/>
    </row>
    <row r="243" spans="1:28" ht="15.75" customHeight="1" x14ac:dyDescent="0.25">
      <c r="A243" s="160"/>
      <c r="B243" s="161"/>
      <c r="C243" s="161"/>
      <c r="D243" s="161"/>
      <c r="E243" s="161"/>
      <c r="F243" s="161"/>
      <c r="G243" s="161"/>
      <c r="H243" s="160"/>
      <c r="I243" s="161"/>
      <c r="J243" s="161"/>
      <c r="K243" s="163"/>
      <c r="L243" s="161"/>
      <c r="M243" s="161"/>
      <c r="N243" s="161"/>
      <c r="O243" s="161"/>
      <c r="P243" s="161"/>
      <c r="Q243" s="161"/>
      <c r="R243" s="161"/>
      <c r="S243" s="161"/>
      <c r="T243" s="161"/>
      <c r="U243" s="161"/>
      <c r="V243" s="161"/>
      <c r="W243" s="161"/>
      <c r="X243" s="161"/>
      <c r="Y243" s="161"/>
      <c r="Z243" s="161"/>
      <c r="AA243" s="161"/>
      <c r="AB243" s="161"/>
    </row>
    <row r="244" spans="1:28" ht="15.75" customHeight="1" x14ac:dyDescent="0.25">
      <c r="A244" s="160"/>
      <c r="B244" s="161"/>
      <c r="C244" s="161"/>
      <c r="D244" s="161"/>
      <c r="E244" s="161"/>
      <c r="F244" s="161"/>
      <c r="G244" s="161"/>
      <c r="H244" s="160"/>
      <c r="I244" s="161"/>
      <c r="J244" s="161"/>
      <c r="K244" s="163"/>
      <c r="L244" s="161"/>
      <c r="M244" s="161"/>
      <c r="N244" s="161"/>
      <c r="O244" s="161"/>
      <c r="P244" s="161"/>
      <c r="Q244" s="161"/>
      <c r="R244" s="161"/>
      <c r="S244" s="161"/>
      <c r="T244" s="161"/>
      <c r="U244" s="161"/>
      <c r="V244" s="161"/>
      <c r="W244" s="161"/>
      <c r="X244" s="161"/>
      <c r="Y244" s="161"/>
      <c r="Z244" s="161"/>
      <c r="AA244" s="161"/>
      <c r="AB244" s="161"/>
    </row>
    <row r="245" spans="1:28" ht="15.75" customHeight="1" x14ac:dyDescent="0.25">
      <c r="A245" s="160"/>
      <c r="B245" s="161"/>
      <c r="C245" s="161"/>
      <c r="D245" s="161"/>
      <c r="E245" s="161"/>
      <c r="F245" s="161"/>
      <c r="G245" s="161"/>
      <c r="H245" s="160"/>
      <c r="I245" s="161"/>
      <c r="J245" s="161"/>
      <c r="K245" s="163"/>
      <c r="L245" s="161"/>
      <c r="M245" s="161"/>
      <c r="N245" s="161"/>
      <c r="O245" s="161"/>
      <c r="P245" s="161"/>
      <c r="Q245" s="161"/>
      <c r="R245" s="161"/>
      <c r="S245" s="161"/>
      <c r="T245" s="161"/>
      <c r="U245" s="161"/>
      <c r="V245" s="161"/>
      <c r="W245" s="161"/>
      <c r="X245" s="161"/>
      <c r="Y245" s="161"/>
      <c r="Z245" s="161"/>
      <c r="AA245" s="161"/>
      <c r="AB245" s="161"/>
    </row>
    <row r="246" spans="1:28" ht="15.75" customHeight="1" x14ac:dyDescent="0.25">
      <c r="A246" s="160"/>
      <c r="B246" s="161"/>
      <c r="C246" s="161"/>
      <c r="D246" s="161"/>
      <c r="E246" s="161"/>
      <c r="F246" s="161"/>
      <c r="G246" s="161"/>
      <c r="H246" s="160"/>
      <c r="I246" s="161"/>
      <c r="J246" s="161"/>
      <c r="K246" s="163"/>
      <c r="L246" s="161"/>
      <c r="M246" s="161"/>
      <c r="N246" s="161"/>
      <c r="O246" s="161"/>
      <c r="P246" s="161"/>
      <c r="Q246" s="161"/>
      <c r="R246" s="161"/>
      <c r="S246" s="161"/>
      <c r="T246" s="161"/>
      <c r="U246" s="161"/>
      <c r="V246" s="161"/>
      <c r="W246" s="161"/>
      <c r="X246" s="161"/>
      <c r="Y246" s="161"/>
      <c r="Z246" s="161"/>
      <c r="AA246" s="161"/>
      <c r="AB246" s="161"/>
    </row>
    <row r="247" spans="1:28" ht="15.75" customHeight="1" x14ac:dyDescent="0.25">
      <c r="A247" s="160"/>
      <c r="B247" s="161"/>
      <c r="C247" s="161"/>
      <c r="D247" s="161"/>
      <c r="E247" s="161"/>
      <c r="F247" s="161"/>
      <c r="G247" s="161"/>
      <c r="H247" s="160"/>
      <c r="I247" s="161"/>
      <c r="J247" s="161"/>
      <c r="K247" s="163"/>
      <c r="L247" s="161"/>
      <c r="M247" s="161"/>
      <c r="N247" s="161"/>
      <c r="O247" s="161"/>
      <c r="P247" s="161"/>
      <c r="Q247" s="161"/>
      <c r="R247" s="161"/>
      <c r="S247" s="161"/>
      <c r="T247" s="161"/>
      <c r="U247" s="161"/>
      <c r="V247" s="161"/>
      <c r="W247" s="161"/>
      <c r="X247" s="161"/>
      <c r="Y247" s="161"/>
      <c r="Z247" s="161"/>
      <c r="AA247" s="161"/>
      <c r="AB247" s="161"/>
    </row>
    <row r="248" spans="1:28" ht="15.75" customHeight="1" x14ac:dyDescent="0.25">
      <c r="A248" s="160"/>
      <c r="B248" s="161"/>
      <c r="C248" s="161"/>
      <c r="D248" s="161"/>
      <c r="E248" s="161"/>
      <c r="F248" s="161"/>
      <c r="G248" s="161"/>
      <c r="H248" s="160"/>
      <c r="I248" s="161"/>
      <c r="J248" s="161"/>
      <c r="K248" s="163"/>
      <c r="L248" s="161"/>
      <c r="M248" s="161"/>
      <c r="N248" s="161"/>
      <c r="O248" s="161"/>
      <c r="P248" s="161"/>
      <c r="Q248" s="161"/>
      <c r="R248" s="161"/>
      <c r="S248" s="161"/>
      <c r="T248" s="161"/>
      <c r="U248" s="161"/>
      <c r="V248" s="161"/>
      <c r="W248" s="161"/>
      <c r="X248" s="161"/>
      <c r="Y248" s="161"/>
      <c r="Z248" s="161"/>
      <c r="AA248" s="161"/>
      <c r="AB248" s="161"/>
    </row>
    <row r="249" spans="1:28" ht="15.75" customHeight="1" x14ac:dyDescent="0.25">
      <c r="A249" s="160"/>
      <c r="B249" s="161"/>
      <c r="C249" s="161"/>
      <c r="D249" s="161"/>
      <c r="E249" s="161"/>
      <c r="F249" s="161"/>
      <c r="G249" s="161"/>
      <c r="H249" s="160"/>
      <c r="I249" s="161"/>
      <c r="J249" s="161"/>
      <c r="K249" s="163"/>
      <c r="L249" s="161"/>
      <c r="M249" s="161"/>
      <c r="N249" s="161"/>
      <c r="O249" s="161"/>
      <c r="P249" s="161"/>
      <c r="Q249" s="161"/>
      <c r="R249" s="161"/>
      <c r="S249" s="161"/>
      <c r="T249" s="161"/>
      <c r="U249" s="161"/>
      <c r="V249" s="161"/>
      <c r="W249" s="161"/>
      <c r="X249" s="161"/>
      <c r="Y249" s="161"/>
      <c r="Z249" s="161"/>
      <c r="AA249" s="161"/>
      <c r="AB249" s="161"/>
    </row>
    <row r="250" spans="1:28" ht="15.75" customHeight="1" x14ac:dyDescent="0.25">
      <c r="A250" s="160"/>
      <c r="B250" s="161"/>
      <c r="C250" s="161"/>
      <c r="D250" s="161"/>
      <c r="E250" s="161"/>
      <c r="F250" s="161"/>
      <c r="G250" s="161"/>
      <c r="H250" s="160"/>
      <c r="I250" s="161"/>
      <c r="J250" s="161"/>
      <c r="K250" s="163"/>
      <c r="L250" s="161"/>
      <c r="M250" s="161"/>
      <c r="N250" s="161"/>
      <c r="O250" s="161"/>
      <c r="P250" s="161"/>
      <c r="Q250" s="161"/>
      <c r="R250" s="161"/>
      <c r="S250" s="161"/>
      <c r="T250" s="161"/>
      <c r="U250" s="161"/>
      <c r="V250" s="161"/>
      <c r="W250" s="161"/>
      <c r="X250" s="161"/>
      <c r="Y250" s="161"/>
      <c r="Z250" s="161"/>
      <c r="AA250" s="161"/>
      <c r="AB250" s="161"/>
    </row>
    <row r="251" spans="1:28" ht="15.75" customHeight="1" x14ac:dyDescent="0.25">
      <c r="A251" s="160"/>
      <c r="B251" s="161"/>
      <c r="C251" s="161"/>
      <c r="D251" s="161"/>
      <c r="E251" s="161"/>
      <c r="F251" s="161"/>
      <c r="G251" s="161"/>
      <c r="H251" s="160"/>
      <c r="I251" s="161"/>
      <c r="J251" s="161"/>
      <c r="K251" s="163"/>
      <c r="L251" s="161"/>
      <c r="M251" s="161"/>
      <c r="N251" s="161"/>
      <c r="O251" s="161"/>
      <c r="P251" s="161"/>
      <c r="Q251" s="161"/>
      <c r="R251" s="161"/>
      <c r="S251" s="161"/>
      <c r="T251" s="161"/>
      <c r="U251" s="161"/>
      <c r="V251" s="161"/>
      <c r="W251" s="161"/>
      <c r="X251" s="161"/>
      <c r="Y251" s="161"/>
      <c r="Z251" s="161"/>
      <c r="AA251" s="161"/>
      <c r="AB251" s="161"/>
    </row>
    <row r="252" spans="1:28" ht="15.75" customHeight="1" x14ac:dyDescent="0.25">
      <c r="A252" s="160"/>
      <c r="B252" s="161"/>
      <c r="C252" s="161"/>
      <c r="D252" s="161"/>
      <c r="E252" s="161"/>
      <c r="F252" s="161"/>
      <c r="G252" s="161"/>
      <c r="H252" s="160"/>
      <c r="I252" s="161"/>
      <c r="J252" s="161"/>
      <c r="K252" s="163"/>
      <c r="L252" s="161"/>
      <c r="M252" s="161"/>
      <c r="N252" s="161"/>
      <c r="O252" s="161"/>
      <c r="P252" s="161"/>
      <c r="Q252" s="161"/>
      <c r="R252" s="161"/>
      <c r="S252" s="161"/>
      <c r="T252" s="161"/>
      <c r="U252" s="161"/>
      <c r="V252" s="161"/>
      <c r="W252" s="161"/>
      <c r="X252" s="161"/>
      <c r="Y252" s="161"/>
      <c r="Z252" s="161"/>
      <c r="AA252" s="161"/>
      <c r="AB252" s="161"/>
    </row>
    <row r="253" spans="1:28" ht="15.75" customHeight="1" x14ac:dyDescent="0.2"/>
    <row r="254" spans="1:28" ht="15.75" customHeight="1" x14ac:dyDescent="0.2"/>
    <row r="255" spans="1:28" ht="15.75" customHeight="1" x14ac:dyDescent="0.2"/>
    <row r="256" spans="1:28" ht="15.75" customHeight="1" x14ac:dyDescent="0.2"/>
    <row r="257" s="162" customFormat="1" ht="15.75" customHeight="1" x14ac:dyDescent="0.2"/>
    <row r="258" s="162" customFormat="1" ht="15.75" customHeight="1" x14ac:dyDescent="0.2"/>
    <row r="259" s="162" customFormat="1" ht="15.75" customHeight="1" x14ac:dyDescent="0.2"/>
    <row r="260" s="162" customFormat="1" ht="15.75" customHeight="1" x14ac:dyDescent="0.2"/>
    <row r="261" s="162" customFormat="1" ht="15.75" customHeight="1" x14ac:dyDescent="0.2"/>
    <row r="262" s="162" customFormat="1" ht="15.75" customHeight="1" x14ac:dyDescent="0.2"/>
    <row r="263" s="162" customFormat="1" ht="15.75" customHeight="1" x14ac:dyDescent="0.2"/>
    <row r="264" s="162" customFormat="1" ht="15.75" customHeight="1" x14ac:dyDescent="0.2"/>
    <row r="265" s="162" customFormat="1" ht="15.75" customHeight="1" x14ac:dyDescent="0.2"/>
    <row r="266" s="162" customFormat="1" ht="15.75" customHeight="1" x14ac:dyDescent="0.2"/>
    <row r="267" s="162" customFormat="1" ht="15.75" customHeight="1" x14ac:dyDescent="0.2"/>
    <row r="268" s="162" customFormat="1" ht="15.75" customHeight="1" x14ac:dyDescent="0.2"/>
    <row r="269" s="162" customFormat="1" ht="15.75" customHeight="1" x14ac:dyDescent="0.2"/>
    <row r="270" s="162" customFormat="1" ht="15.75" customHeight="1" x14ac:dyDescent="0.2"/>
    <row r="271" s="162" customFormat="1" ht="15.75" customHeight="1" x14ac:dyDescent="0.2"/>
    <row r="272" s="162" customFormat="1" ht="15.75" customHeight="1" x14ac:dyDescent="0.2"/>
    <row r="273" s="162" customFormat="1" ht="15.75" customHeight="1" x14ac:dyDescent="0.2"/>
    <row r="274" s="162" customFormat="1" ht="15.75" customHeight="1" x14ac:dyDescent="0.2"/>
    <row r="275" s="162" customFormat="1" ht="15.75" customHeight="1" x14ac:dyDescent="0.2"/>
    <row r="276" s="162" customFormat="1" ht="15.75" customHeight="1" x14ac:dyDescent="0.2"/>
    <row r="277" s="162" customFormat="1" ht="15.75" customHeight="1" x14ac:dyDescent="0.2"/>
    <row r="278" s="162" customFormat="1" ht="15.75" customHeight="1" x14ac:dyDescent="0.2"/>
    <row r="279" s="162" customFormat="1" ht="15.75" customHeight="1" x14ac:dyDescent="0.2"/>
    <row r="280" s="162" customFormat="1" ht="15.75" customHeight="1" x14ac:dyDescent="0.2"/>
    <row r="281" s="162" customFormat="1" ht="15.75" customHeight="1" x14ac:dyDescent="0.2"/>
    <row r="282" s="162" customFormat="1" ht="15.75" customHeight="1" x14ac:dyDescent="0.2"/>
    <row r="283" s="162" customFormat="1" ht="15.75" customHeight="1" x14ac:dyDescent="0.2"/>
    <row r="284" s="162" customFormat="1" ht="15.75" customHeight="1" x14ac:dyDescent="0.2"/>
    <row r="285" s="162" customFormat="1" ht="15.75" customHeight="1" x14ac:dyDescent="0.2"/>
    <row r="286" s="162" customFormat="1" ht="15.75" customHeight="1" x14ac:dyDescent="0.2"/>
    <row r="287" s="162" customFormat="1" ht="15.75" customHeight="1" x14ac:dyDescent="0.2"/>
    <row r="288" s="162" customFormat="1" ht="15.75" customHeight="1" x14ac:dyDescent="0.2"/>
    <row r="289" s="162" customFormat="1" ht="15.75" customHeight="1" x14ac:dyDescent="0.2"/>
    <row r="290" s="162" customFormat="1" ht="15.75" customHeight="1" x14ac:dyDescent="0.2"/>
    <row r="291" s="162" customFormat="1" ht="15.75" customHeight="1" x14ac:dyDescent="0.2"/>
    <row r="292" s="162" customFormat="1" ht="15.75" customHeight="1" x14ac:dyDescent="0.2"/>
    <row r="293" s="162" customFormat="1" ht="15.75" customHeight="1" x14ac:dyDescent="0.2"/>
    <row r="294" s="162" customFormat="1" ht="15.75" customHeight="1" x14ac:dyDescent="0.2"/>
    <row r="295" s="162" customFormat="1" ht="15.75" customHeight="1" x14ac:dyDescent="0.2"/>
    <row r="296" s="162" customFormat="1" ht="15.75" customHeight="1" x14ac:dyDescent="0.2"/>
    <row r="297" s="162" customFormat="1" ht="15.75" customHeight="1" x14ac:dyDescent="0.2"/>
    <row r="298" s="162" customFormat="1" ht="15.75" customHeight="1" x14ac:dyDescent="0.2"/>
    <row r="299" s="162" customFormat="1" ht="15.75" customHeight="1" x14ac:dyDescent="0.2"/>
    <row r="300" s="162" customFormat="1" ht="15.75" customHeight="1" x14ac:dyDescent="0.2"/>
    <row r="301" s="162" customFormat="1" ht="15.75" customHeight="1" x14ac:dyDescent="0.2"/>
    <row r="302" s="162" customFormat="1" ht="15.75" customHeight="1" x14ac:dyDescent="0.2"/>
    <row r="303" s="162" customFormat="1" ht="15.75" customHeight="1" x14ac:dyDescent="0.2"/>
    <row r="304" s="162" customFormat="1" ht="15.75" customHeight="1" x14ac:dyDescent="0.2"/>
    <row r="305" s="162" customFormat="1" ht="15.75" customHeight="1" x14ac:dyDescent="0.2"/>
    <row r="306" s="162" customFormat="1" ht="15.75" customHeight="1" x14ac:dyDescent="0.2"/>
    <row r="307" s="162" customFormat="1" ht="15.75" customHeight="1" x14ac:dyDescent="0.2"/>
    <row r="308" s="162" customFormat="1" ht="15.75" customHeight="1" x14ac:dyDescent="0.2"/>
    <row r="309" s="162" customFormat="1" ht="15.75" customHeight="1" x14ac:dyDescent="0.2"/>
    <row r="310" s="162" customFormat="1" ht="15.75" customHeight="1" x14ac:dyDescent="0.2"/>
    <row r="311" s="162" customFormat="1" ht="15.75" customHeight="1" x14ac:dyDescent="0.2"/>
    <row r="312" s="162" customFormat="1" ht="15.75" customHeight="1" x14ac:dyDescent="0.2"/>
    <row r="313" s="162" customFormat="1" ht="15.75" customHeight="1" x14ac:dyDescent="0.2"/>
    <row r="314" s="162" customFormat="1" ht="15.75" customHeight="1" x14ac:dyDescent="0.2"/>
    <row r="315" s="162" customFormat="1" ht="15.75" customHeight="1" x14ac:dyDescent="0.2"/>
    <row r="316" s="162" customFormat="1" ht="15.75" customHeight="1" x14ac:dyDescent="0.2"/>
    <row r="317" s="162" customFormat="1" ht="15.75" customHeight="1" x14ac:dyDescent="0.2"/>
    <row r="318" s="162" customFormat="1" ht="15.75" customHeight="1" x14ac:dyDescent="0.2"/>
    <row r="319" s="162" customFormat="1" ht="15.75" customHeight="1" x14ac:dyDescent="0.2"/>
    <row r="320" s="162" customFormat="1" ht="15.75" customHeight="1" x14ac:dyDescent="0.2"/>
    <row r="321" s="162" customFormat="1" ht="15.75" customHeight="1" x14ac:dyDescent="0.2"/>
    <row r="322" s="162" customFormat="1" ht="15.75" customHeight="1" x14ac:dyDescent="0.2"/>
    <row r="323" s="162" customFormat="1" ht="15.75" customHeight="1" x14ac:dyDescent="0.2"/>
    <row r="324" s="162" customFormat="1" ht="15.75" customHeight="1" x14ac:dyDescent="0.2"/>
    <row r="325" s="162" customFormat="1" ht="15.75" customHeight="1" x14ac:dyDescent="0.2"/>
    <row r="326" s="162" customFormat="1" ht="15.75" customHeight="1" x14ac:dyDescent="0.2"/>
    <row r="327" s="162" customFormat="1" ht="15.75" customHeight="1" x14ac:dyDescent="0.2"/>
    <row r="328" s="162" customFormat="1" ht="15.75" customHeight="1" x14ac:dyDescent="0.2"/>
    <row r="329" s="162" customFormat="1" ht="15.75" customHeight="1" x14ac:dyDescent="0.2"/>
    <row r="330" s="162" customFormat="1" ht="15.75" customHeight="1" x14ac:dyDescent="0.2"/>
    <row r="331" s="162" customFormat="1" ht="15.75" customHeight="1" x14ac:dyDescent="0.2"/>
    <row r="332" s="162" customFormat="1" ht="15.75" customHeight="1" x14ac:dyDescent="0.2"/>
    <row r="333" s="162" customFormat="1" ht="15.75" customHeight="1" x14ac:dyDescent="0.2"/>
    <row r="334" s="162" customFormat="1" ht="15.75" customHeight="1" x14ac:dyDescent="0.2"/>
    <row r="335" s="162" customFormat="1" ht="15.75" customHeight="1" x14ac:dyDescent="0.2"/>
    <row r="336" s="162" customFormat="1" ht="15.75" customHeight="1" x14ac:dyDescent="0.2"/>
    <row r="337" s="162" customFormat="1" ht="15.75" customHeight="1" x14ac:dyDescent="0.2"/>
    <row r="338" s="162" customFormat="1" ht="15.75" customHeight="1" x14ac:dyDescent="0.2"/>
    <row r="339" s="162" customFormat="1" ht="15.75" customHeight="1" x14ac:dyDescent="0.2"/>
    <row r="340" s="162" customFormat="1" ht="15.75" customHeight="1" x14ac:dyDescent="0.2"/>
    <row r="341" s="162" customFormat="1" ht="15.75" customHeight="1" x14ac:dyDescent="0.2"/>
    <row r="342" s="162" customFormat="1" ht="15.75" customHeight="1" x14ac:dyDescent="0.2"/>
    <row r="343" s="162" customFormat="1" ht="15.75" customHeight="1" x14ac:dyDescent="0.2"/>
    <row r="344" s="162" customFormat="1" ht="15.75" customHeight="1" x14ac:dyDescent="0.2"/>
    <row r="345" s="162" customFormat="1" ht="15.75" customHeight="1" x14ac:dyDescent="0.2"/>
    <row r="346" s="162" customFormat="1" ht="15.75" customHeight="1" x14ac:dyDescent="0.2"/>
    <row r="347" s="162" customFormat="1" ht="15.75" customHeight="1" x14ac:dyDescent="0.2"/>
    <row r="348" s="162" customFormat="1" ht="15.75" customHeight="1" x14ac:dyDescent="0.2"/>
    <row r="349" s="162" customFormat="1" ht="15.75" customHeight="1" x14ac:dyDescent="0.2"/>
    <row r="350" s="162" customFormat="1" ht="15.75" customHeight="1" x14ac:dyDescent="0.2"/>
    <row r="351" s="162" customFormat="1" ht="15.75" customHeight="1" x14ac:dyDescent="0.2"/>
    <row r="352" s="162" customFormat="1" ht="15.75" customHeight="1" x14ac:dyDescent="0.2"/>
    <row r="353" s="162" customFormat="1" ht="15.75" customHeight="1" x14ac:dyDescent="0.2"/>
    <row r="354" s="162" customFormat="1" ht="15.75" customHeight="1" x14ac:dyDescent="0.2"/>
    <row r="355" s="162" customFormat="1" ht="15.75" customHeight="1" x14ac:dyDescent="0.2"/>
    <row r="356" s="162" customFormat="1" ht="15.75" customHeight="1" x14ac:dyDescent="0.2"/>
    <row r="357" s="162" customFormat="1" ht="15.75" customHeight="1" x14ac:dyDescent="0.2"/>
    <row r="358" s="162" customFormat="1" ht="15.75" customHeight="1" x14ac:dyDescent="0.2"/>
    <row r="359" s="162" customFormat="1" ht="15.75" customHeight="1" x14ac:dyDescent="0.2"/>
    <row r="360" s="162" customFormat="1" ht="15.75" customHeight="1" x14ac:dyDescent="0.2"/>
    <row r="361" s="162" customFormat="1" ht="15.75" customHeight="1" x14ac:dyDescent="0.2"/>
    <row r="362" s="162" customFormat="1" ht="15.75" customHeight="1" x14ac:dyDescent="0.2"/>
    <row r="363" s="162" customFormat="1" ht="15.75" customHeight="1" x14ac:dyDescent="0.2"/>
    <row r="364" s="162" customFormat="1" ht="15.75" customHeight="1" x14ac:dyDescent="0.2"/>
    <row r="365" s="162" customFormat="1" ht="15.75" customHeight="1" x14ac:dyDescent="0.2"/>
    <row r="366" s="162" customFormat="1" ht="15.75" customHeight="1" x14ac:dyDescent="0.2"/>
    <row r="367" s="162" customFormat="1" ht="15.75" customHeight="1" x14ac:dyDescent="0.2"/>
    <row r="368" s="162" customFormat="1" ht="15.75" customHeight="1" x14ac:dyDescent="0.2"/>
    <row r="369" s="162" customFormat="1" ht="15.75" customHeight="1" x14ac:dyDescent="0.2"/>
    <row r="370" s="162" customFormat="1" ht="15.75" customHeight="1" x14ac:dyDescent="0.2"/>
    <row r="371" s="162" customFormat="1" ht="15.75" customHeight="1" x14ac:dyDescent="0.2"/>
    <row r="372" s="162" customFormat="1" ht="15.75" customHeight="1" x14ac:dyDescent="0.2"/>
    <row r="373" s="162" customFormat="1" ht="15.75" customHeight="1" x14ac:dyDescent="0.2"/>
    <row r="374" s="162" customFormat="1" ht="15.75" customHeight="1" x14ac:dyDescent="0.2"/>
    <row r="375" s="162" customFormat="1" ht="15.75" customHeight="1" x14ac:dyDescent="0.2"/>
    <row r="376" s="162" customFormat="1" ht="15.75" customHeight="1" x14ac:dyDescent="0.2"/>
    <row r="377" s="162" customFormat="1" ht="15.75" customHeight="1" x14ac:dyDescent="0.2"/>
    <row r="378" s="162" customFormat="1" ht="15.75" customHeight="1" x14ac:dyDescent="0.2"/>
    <row r="379" s="162" customFormat="1" ht="15.75" customHeight="1" x14ac:dyDescent="0.2"/>
    <row r="380" s="162" customFormat="1" ht="15.75" customHeight="1" x14ac:dyDescent="0.2"/>
    <row r="381" s="162" customFormat="1" ht="15.75" customHeight="1" x14ac:dyDescent="0.2"/>
    <row r="382" s="162" customFormat="1" ht="15.75" customHeight="1" x14ac:dyDescent="0.2"/>
    <row r="383" s="162" customFormat="1" ht="15.75" customHeight="1" x14ac:dyDescent="0.2"/>
    <row r="384" s="162" customFormat="1" ht="15.75" customHeight="1" x14ac:dyDescent="0.2"/>
    <row r="385" s="162" customFormat="1" ht="15.75" customHeight="1" x14ac:dyDescent="0.2"/>
    <row r="386" s="162" customFormat="1" ht="15.75" customHeight="1" x14ac:dyDescent="0.2"/>
    <row r="387" s="162" customFormat="1" ht="15.75" customHeight="1" x14ac:dyDescent="0.2"/>
    <row r="388" s="162" customFormat="1" ht="15.75" customHeight="1" x14ac:dyDescent="0.2"/>
    <row r="389" s="162" customFormat="1" ht="15.75" customHeight="1" x14ac:dyDescent="0.2"/>
    <row r="390" s="162" customFormat="1" ht="15.75" customHeight="1" x14ac:dyDescent="0.2"/>
    <row r="391" s="162" customFormat="1" ht="15.75" customHeight="1" x14ac:dyDescent="0.2"/>
    <row r="392" s="162" customFormat="1" ht="15.75" customHeight="1" x14ac:dyDescent="0.2"/>
    <row r="393" s="162" customFormat="1" ht="15.75" customHeight="1" x14ac:dyDescent="0.2"/>
    <row r="394" s="162" customFormat="1" ht="15.75" customHeight="1" x14ac:dyDescent="0.2"/>
    <row r="395" s="162" customFormat="1" ht="15.75" customHeight="1" x14ac:dyDescent="0.2"/>
    <row r="396" s="162" customFormat="1" ht="15.75" customHeight="1" x14ac:dyDescent="0.2"/>
    <row r="397" s="162" customFormat="1" ht="15.75" customHeight="1" x14ac:dyDescent="0.2"/>
    <row r="398" s="162" customFormat="1" ht="15.75" customHeight="1" x14ac:dyDescent="0.2"/>
    <row r="399" s="162" customFormat="1" ht="15.75" customHeight="1" x14ac:dyDescent="0.2"/>
    <row r="400" s="162" customFormat="1" ht="15.75" customHeight="1" x14ac:dyDescent="0.2"/>
    <row r="401" s="162" customFormat="1" ht="15.75" customHeight="1" x14ac:dyDescent="0.2"/>
    <row r="402" s="162" customFormat="1" ht="15.75" customHeight="1" x14ac:dyDescent="0.2"/>
    <row r="403" s="162" customFormat="1" ht="15.75" customHeight="1" x14ac:dyDescent="0.2"/>
    <row r="404" s="162" customFormat="1" ht="15.75" customHeight="1" x14ac:dyDescent="0.2"/>
    <row r="405" s="162" customFormat="1" ht="15.75" customHeight="1" x14ac:dyDescent="0.2"/>
    <row r="406" s="162" customFormat="1" ht="15.75" customHeight="1" x14ac:dyDescent="0.2"/>
    <row r="407" s="162" customFormat="1" ht="15.75" customHeight="1" x14ac:dyDescent="0.2"/>
    <row r="408" s="162" customFormat="1" ht="15.75" customHeight="1" x14ac:dyDescent="0.2"/>
    <row r="409" s="162" customFormat="1" ht="15.75" customHeight="1" x14ac:dyDescent="0.2"/>
    <row r="410" s="162" customFormat="1" ht="15.75" customHeight="1" x14ac:dyDescent="0.2"/>
    <row r="411" s="162" customFormat="1" ht="15.75" customHeight="1" x14ac:dyDescent="0.2"/>
    <row r="412" s="162" customFormat="1" ht="15.75" customHeight="1" x14ac:dyDescent="0.2"/>
    <row r="413" s="162" customFormat="1" ht="15.75" customHeight="1" x14ac:dyDescent="0.2"/>
    <row r="414" s="162" customFormat="1" ht="15.75" customHeight="1" x14ac:dyDescent="0.2"/>
    <row r="415" s="162" customFormat="1" ht="15.75" customHeight="1" x14ac:dyDescent="0.2"/>
    <row r="416" s="162" customFormat="1" ht="15.75" customHeight="1" x14ac:dyDescent="0.2"/>
    <row r="417" s="162" customFormat="1" ht="15.75" customHeight="1" x14ac:dyDescent="0.2"/>
    <row r="418" s="162" customFormat="1" ht="15.75" customHeight="1" x14ac:dyDescent="0.2"/>
    <row r="419" s="162" customFormat="1" ht="15.75" customHeight="1" x14ac:dyDescent="0.2"/>
    <row r="420" s="162" customFormat="1" ht="15.75" customHeight="1" x14ac:dyDescent="0.2"/>
    <row r="421" s="162" customFormat="1" ht="15.75" customHeight="1" x14ac:dyDescent="0.2"/>
    <row r="422" s="162" customFormat="1" ht="15.75" customHeight="1" x14ac:dyDescent="0.2"/>
    <row r="423" s="162" customFormat="1" ht="15.75" customHeight="1" x14ac:dyDescent="0.2"/>
    <row r="424" s="162" customFormat="1" ht="15.75" customHeight="1" x14ac:dyDescent="0.2"/>
    <row r="425" s="162" customFormat="1" ht="15.75" customHeight="1" x14ac:dyDescent="0.2"/>
    <row r="426" s="162" customFormat="1" ht="15.75" customHeight="1" x14ac:dyDescent="0.2"/>
    <row r="427" s="162" customFormat="1" ht="15.75" customHeight="1" x14ac:dyDescent="0.2"/>
    <row r="428" s="162" customFormat="1" ht="15.75" customHeight="1" x14ac:dyDescent="0.2"/>
    <row r="429" s="162" customFormat="1" ht="15.75" customHeight="1" x14ac:dyDescent="0.2"/>
    <row r="430" s="162" customFormat="1" ht="15.75" customHeight="1" x14ac:dyDescent="0.2"/>
    <row r="431" s="162" customFormat="1" ht="15.75" customHeight="1" x14ac:dyDescent="0.2"/>
    <row r="432" s="162" customFormat="1" ht="15.75" customHeight="1" x14ac:dyDescent="0.2"/>
    <row r="433" s="162" customFormat="1" ht="15.75" customHeight="1" x14ac:dyDescent="0.2"/>
    <row r="434" s="162" customFormat="1" ht="15.75" customHeight="1" x14ac:dyDescent="0.2"/>
    <row r="435" s="162" customFormat="1" ht="15.75" customHeight="1" x14ac:dyDescent="0.2"/>
    <row r="436" s="162" customFormat="1" ht="15.75" customHeight="1" x14ac:dyDescent="0.2"/>
    <row r="437" s="162" customFormat="1" ht="15.75" customHeight="1" x14ac:dyDescent="0.2"/>
    <row r="438" s="162" customFormat="1" ht="15.75" customHeight="1" x14ac:dyDescent="0.2"/>
    <row r="439" s="162" customFormat="1" ht="15.75" customHeight="1" x14ac:dyDescent="0.2"/>
    <row r="440" s="162" customFormat="1" ht="15.75" customHeight="1" x14ac:dyDescent="0.2"/>
    <row r="441" s="162" customFormat="1" ht="15.75" customHeight="1" x14ac:dyDescent="0.2"/>
    <row r="442" s="162" customFormat="1" ht="15.75" customHeight="1" x14ac:dyDescent="0.2"/>
    <row r="443" s="162" customFormat="1" ht="15.75" customHeight="1" x14ac:dyDescent="0.2"/>
    <row r="444" s="162" customFormat="1" ht="15.75" customHeight="1" x14ac:dyDescent="0.2"/>
    <row r="445" s="162" customFormat="1" ht="15.75" customHeight="1" x14ac:dyDescent="0.2"/>
    <row r="446" s="162" customFormat="1" ht="15.75" customHeight="1" x14ac:dyDescent="0.2"/>
    <row r="447" s="162" customFormat="1" ht="15.75" customHeight="1" x14ac:dyDescent="0.2"/>
    <row r="448" s="162" customFormat="1" ht="15.75" customHeight="1" x14ac:dyDescent="0.2"/>
    <row r="449" s="162" customFormat="1" ht="15.75" customHeight="1" x14ac:dyDescent="0.2"/>
    <row r="450" s="162" customFormat="1" ht="15.75" customHeight="1" x14ac:dyDescent="0.2"/>
    <row r="451" s="162" customFormat="1" ht="15.75" customHeight="1" x14ac:dyDescent="0.2"/>
    <row r="452" s="162" customFormat="1" ht="15.75" customHeight="1" x14ac:dyDescent="0.2"/>
    <row r="453" s="162" customFormat="1" ht="15.75" customHeight="1" x14ac:dyDescent="0.2"/>
    <row r="454" s="162" customFormat="1" ht="15.75" customHeight="1" x14ac:dyDescent="0.2"/>
    <row r="455" s="162" customFormat="1" ht="15.75" customHeight="1" x14ac:dyDescent="0.2"/>
    <row r="456" s="162" customFormat="1" ht="15.75" customHeight="1" x14ac:dyDescent="0.2"/>
    <row r="457" s="162" customFormat="1" ht="15.75" customHeight="1" x14ac:dyDescent="0.2"/>
    <row r="458" s="162" customFormat="1" ht="15.75" customHeight="1" x14ac:dyDescent="0.2"/>
    <row r="459" s="162" customFormat="1" ht="15.75" customHeight="1" x14ac:dyDescent="0.2"/>
    <row r="460" s="162" customFormat="1" ht="15.75" customHeight="1" x14ac:dyDescent="0.2"/>
    <row r="461" s="162" customFormat="1" ht="15.75" customHeight="1" x14ac:dyDescent="0.2"/>
    <row r="462" s="162" customFormat="1" ht="15.75" customHeight="1" x14ac:dyDescent="0.2"/>
    <row r="463" s="162" customFormat="1" ht="15.75" customHeight="1" x14ac:dyDescent="0.2"/>
    <row r="464" s="162" customFormat="1" ht="15.75" customHeight="1" x14ac:dyDescent="0.2"/>
    <row r="465" s="162" customFormat="1" ht="15.75" customHeight="1" x14ac:dyDescent="0.2"/>
    <row r="466" s="162" customFormat="1" ht="15.75" customHeight="1" x14ac:dyDescent="0.2"/>
    <row r="467" s="162" customFormat="1" ht="15.75" customHeight="1" x14ac:dyDescent="0.2"/>
    <row r="468" s="162" customFormat="1" ht="15.75" customHeight="1" x14ac:dyDescent="0.2"/>
    <row r="469" s="162" customFormat="1" ht="15.75" customHeight="1" x14ac:dyDescent="0.2"/>
    <row r="470" s="162" customFormat="1" ht="15.75" customHeight="1" x14ac:dyDescent="0.2"/>
    <row r="471" s="162" customFormat="1" ht="15.75" customHeight="1" x14ac:dyDescent="0.2"/>
    <row r="472" s="162" customFormat="1" ht="15.75" customHeight="1" x14ac:dyDescent="0.2"/>
    <row r="473" s="162" customFormat="1" ht="15.75" customHeight="1" x14ac:dyDescent="0.2"/>
    <row r="474" s="162" customFormat="1" ht="15.75" customHeight="1" x14ac:dyDescent="0.2"/>
    <row r="475" s="162" customFormat="1" ht="15.75" customHeight="1" x14ac:dyDescent="0.2"/>
    <row r="476" s="162" customFormat="1" ht="15.75" customHeight="1" x14ac:dyDescent="0.2"/>
    <row r="477" s="162" customFormat="1" ht="15.75" customHeight="1" x14ac:dyDescent="0.2"/>
    <row r="478" s="162" customFormat="1" ht="15.75" customHeight="1" x14ac:dyDescent="0.2"/>
    <row r="479" s="162" customFormat="1" ht="15.75" customHeight="1" x14ac:dyDescent="0.2"/>
    <row r="480" s="162" customFormat="1" ht="15.75" customHeight="1" x14ac:dyDescent="0.2"/>
    <row r="481" s="162" customFormat="1" ht="15.75" customHeight="1" x14ac:dyDescent="0.2"/>
    <row r="482" s="162" customFormat="1" ht="15.75" customHeight="1" x14ac:dyDescent="0.2"/>
    <row r="483" s="162" customFormat="1" ht="15.75" customHeight="1" x14ac:dyDescent="0.2"/>
    <row r="484" s="162" customFormat="1" ht="15.75" customHeight="1" x14ac:dyDescent="0.2"/>
    <row r="485" s="162" customFormat="1" ht="15.75" customHeight="1" x14ac:dyDescent="0.2"/>
    <row r="486" s="162" customFormat="1" ht="15.75" customHeight="1" x14ac:dyDescent="0.2"/>
    <row r="487" s="162" customFormat="1" ht="15.75" customHeight="1" x14ac:dyDescent="0.2"/>
    <row r="488" s="162" customFormat="1" ht="15.75" customHeight="1" x14ac:dyDescent="0.2"/>
    <row r="489" s="162" customFormat="1" ht="15.75" customHeight="1" x14ac:dyDescent="0.2"/>
    <row r="490" s="162" customFormat="1" ht="15.75" customHeight="1" x14ac:dyDescent="0.2"/>
    <row r="491" s="162" customFormat="1" ht="15.75" customHeight="1" x14ac:dyDescent="0.2"/>
    <row r="492" s="162" customFormat="1" ht="15.75" customHeight="1" x14ac:dyDescent="0.2"/>
    <row r="493" s="162" customFormat="1" ht="15.75" customHeight="1" x14ac:dyDescent="0.2"/>
    <row r="494" s="162" customFormat="1" ht="15.75" customHeight="1" x14ac:dyDescent="0.2"/>
    <row r="495" s="162" customFormat="1" ht="15.75" customHeight="1" x14ac:dyDescent="0.2"/>
    <row r="496" s="162" customFormat="1" ht="15.75" customHeight="1" x14ac:dyDescent="0.2"/>
    <row r="497" s="162" customFormat="1" ht="15.75" customHeight="1" x14ac:dyDescent="0.2"/>
    <row r="498" s="162" customFormat="1" ht="15.75" customHeight="1" x14ac:dyDescent="0.2"/>
    <row r="499" s="162" customFormat="1" ht="15.75" customHeight="1" x14ac:dyDescent="0.2"/>
    <row r="500" s="162" customFormat="1" ht="15.75" customHeight="1" x14ac:dyDescent="0.2"/>
    <row r="501" s="162" customFormat="1" ht="15.75" customHeight="1" x14ac:dyDescent="0.2"/>
    <row r="502" s="162" customFormat="1" ht="15.75" customHeight="1" x14ac:dyDescent="0.2"/>
    <row r="503" s="162" customFormat="1" ht="15.75" customHeight="1" x14ac:dyDescent="0.2"/>
    <row r="504" s="162" customFormat="1" ht="15.75" customHeight="1" x14ac:dyDescent="0.2"/>
    <row r="505" s="162" customFormat="1" ht="15.75" customHeight="1" x14ac:dyDescent="0.2"/>
    <row r="506" s="162" customFormat="1" ht="15.75" customHeight="1" x14ac:dyDescent="0.2"/>
    <row r="507" s="162" customFormat="1" ht="15.75" customHeight="1" x14ac:dyDescent="0.2"/>
    <row r="508" s="162" customFormat="1" ht="15.75" customHeight="1" x14ac:dyDescent="0.2"/>
    <row r="509" s="162" customFormat="1" ht="15.75" customHeight="1" x14ac:dyDescent="0.2"/>
    <row r="510" s="162" customFormat="1" ht="15.75" customHeight="1" x14ac:dyDescent="0.2"/>
    <row r="511" s="162" customFormat="1" ht="15.75" customHeight="1" x14ac:dyDescent="0.2"/>
    <row r="512" s="162" customFormat="1" ht="15.75" customHeight="1" x14ac:dyDescent="0.2"/>
    <row r="513" s="162" customFormat="1" ht="15.75" customHeight="1" x14ac:dyDescent="0.2"/>
    <row r="514" s="162" customFormat="1" ht="15.75" customHeight="1" x14ac:dyDescent="0.2"/>
    <row r="515" s="162" customFormat="1" ht="15.75" customHeight="1" x14ac:dyDescent="0.2"/>
    <row r="516" s="162" customFormat="1" ht="15.75" customHeight="1" x14ac:dyDescent="0.2"/>
    <row r="517" s="162" customFormat="1" ht="15.75" customHeight="1" x14ac:dyDescent="0.2"/>
    <row r="518" s="162" customFormat="1" ht="15.75" customHeight="1" x14ac:dyDescent="0.2"/>
    <row r="519" s="162" customFormat="1" ht="15.75" customHeight="1" x14ac:dyDescent="0.2"/>
    <row r="520" s="162" customFormat="1" ht="15.75" customHeight="1" x14ac:dyDescent="0.2"/>
    <row r="521" s="162" customFormat="1" ht="15.75" customHeight="1" x14ac:dyDescent="0.2"/>
    <row r="522" s="162" customFormat="1" ht="15.75" customHeight="1" x14ac:dyDescent="0.2"/>
    <row r="523" s="162" customFormat="1" ht="15.75" customHeight="1" x14ac:dyDescent="0.2"/>
    <row r="524" s="162" customFormat="1" ht="15.75" customHeight="1" x14ac:dyDescent="0.2"/>
    <row r="525" s="162" customFormat="1" ht="15.75" customHeight="1" x14ac:dyDescent="0.2"/>
    <row r="526" s="162" customFormat="1" ht="15.75" customHeight="1" x14ac:dyDescent="0.2"/>
    <row r="527" s="162" customFormat="1" ht="15.75" customHeight="1" x14ac:dyDescent="0.2"/>
    <row r="528" s="162" customFormat="1" ht="15.75" customHeight="1" x14ac:dyDescent="0.2"/>
    <row r="529" s="162" customFormat="1" ht="15.75" customHeight="1" x14ac:dyDescent="0.2"/>
    <row r="530" s="162" customFormat="1" ht="15.75" customHeight="1" x14ac:dyDescent="0.2"/>
    <row r="531" s="162" customFormat="1" ht="15.75" customHeight="1" x14ac:dyDescent="0.2"/>
    <row r="532" s="162" customFormat="1" ht="15.75" customHeight="1" x14ac:dyDescent="0.2"/>
    <row r="533" s="162" customFormat="1" ht="15.75" customHeight="1" x14ac:dyDescent="0.2"/>
    <row r="534" s="162" customFormat="1" ht="15.75" customHeight="1" x14ac:dyDescent="0.2"/>
    <row r="535" s="162" customFormat="1" ht="15.75" customHeight="1" x14ac:dyDescent="0.2"/>
    <row r="536" s="162" customFormat="1" ht="15.75" customHeight="1" x14ac:dyDescent="0.2"/>
    <row r="537" s="162" customFormat="1" ht="15.75" customHeight="1" x14ac:dyDescent="0.2"/>
    <row r="538" s="162" customFormat="1" ht="15.75" customHeight="1" x14ac:dyDescent="0.2"/>
    <row r="539" s="162" customFormat="1" ht="15.75" customHeight="1" x14ac:dyDescent="0.2"/>
    <row r="540" s="162" customFormat="1" ht="15.75" customHeight="1" x14ac:dyDescent="0.2"/>
    <row r="541" s="162" customFormat="1" ht="15.75" customHeight="1" x14ac:dyDescent="0.2"/>
    <row r="542" s="162" customFormat="1" ht="15.75" customHeight="1" x14ac:dyDescent="0.2"/>
    <row r="543" s="162" customFormat="1" ht="15.75" customHeight="1" x14ac:dyDescent="0.2"/>
    <row r="544" s="162" customFormat="1" ht="15.75" customHeight="1" x14ac:dyDescent="0.2"/>
    <row r="545" s="162" customFormat="1" ht="15.75" customHeight="1" x14ac:dyDescent="0.2"/>
    <row r="546" s="162" customFormat="1" ht="15.75" customHeight="1" x14ac:dyDescent="0.2"/>
    <row r="547" s="162" customFormat="1" ht="15.75" customHeight="1" x14ac:dyDescent="0.2"/>
    <row r="548" s="162" customFormat="1" ht="15.75" customHeight="1" x14ac:dyDescent="0.2"/>
    <row r="549" s="162" customFormat="1" ht="15.75" customHeight="1" x14ac:dyDescent="0.2"/>
    <row r="550" s="162" customFormat="1" ht="15.75" customHeight="1" x14ac:dyDescent="0.2"/>
    <row r="551" s="162" customFormat="1" ht="15.75" customHeight="1" x14ac:dyDescent="0.2"/>
    <row r="552" s="162" customFormat="1" ht="15.75" customHeight="1" x14ac:dyDescent="0.2"/>
    <row r="553" s="162" customFormat="1" ht="15.75" customHeight="1" x14ac:dyDescent="0.2"/>
    <row r="554" s="162" customFormat="1" ht="15.75" customHeight="1" x14ac:dyDescent="0.2"/>
    <row r="555" s="162" customFormat="1" ht="15.75" customHeight="1" x14ac:dyDescent="0.2"/>
    <row r="556" s="162" customFormat="1" ht="15.75" customHeight="1" x14ac:dyDescent="0.2"/>
    <row r="557" s="162" customFormat="1" ht="15.75" customHeight="1" x14ac:dyDescent="0.2"/>
    <row r="558" s="162" customFormat="1" ht="15.75" customHeight="1" x14ac:dyDescent="0.2"/>
    <row r="559" s="162" customFormat="1" ht="15.75" customHeight="1" x14ac:dyDescent="0.2"/>
    <row r="560" s="162" customFormat="1" ht="15.75" customHeight="1" x14ac:dyDescent="0.2"/>
    <row r="561" s="162" customFormat="1" ht="15.75" customHeight="1" x14ac:dyDescent="0.2"/>
    <row r="562" s="162" customFormat="1" ht="15.75" customHeight="1" x14ac:dyDescent="0.2"/>
    <row r="563" s="162" customFormat="1" ht="15.75" customHeight="1" x14ac:dyDescent="0.2"/>
    <row r="564" s="162" customFormat="1" ht="15.75" customHeight="1" x14ac:dyDescent="0.2"/>
    <row r="565" s="162" customFormat="1" ht="15.75" customHeight="1" x14ac:dyDescent="0.2"/>
    <row r="566" s="162" customFormat="1" ht="15.75" customHeight="1" x14ac:dyDescent="0.2"/>
    <row r="567" s="162" customFormat="1" ht="15.75" customHeight="1" x14ac:dyDescent="0.2"/>
    <row r="568" s="162" customFormat="1" ht="15.75" customHeight="1" x14ac:dyDescent="0.2"/>
    <row r="569" s="162" customFormat="1" ht="15.75" customHeight="1" x14ac:dyDescent="0.2"/>
    <row r="570" s="162" customFormat="1" ht="15.75" customHeight="1" x14ac:dyDescent="0.2"/>
    <row r="571" s="162" customFormat="1" ht="15.75" customHeight="1" x14ac:dyDescent="0.2"/>
    <row r="572" s="162" customFormat="1" ht="15.75" customHeight="1" x14ac:dyDescent="0.2"/>
    <row r="573" s="162" customFormat="1" ht="15.75" customHeight="1" x14ac:dyDescent="0.2"/>
    <row r="574" s="162" customFormat="1" ht="15.75" customHeight="1" x14ac:dyDescent="0.2"/>
    <row r="575" s="162" customFormat="1" ht="15.75" customHeight="1" x14ac:dyDescent="0.2"/>
    <row r="576" s="162" customFormat="1" ht="15.75" customHeight="1" x14ac:dyDescent="0.2"/>
    <row r="577" s="162" customFormat="1" ht="15.75" customHeight="1" x14ac:dyDescent="0.2"/>
    <row r="578" s="162" customFormat="1" ht="15.75" customHeight="1" x14ac:dyDescent="0.2"/>
    <row r="579" s="162" customFormat="1" ht="15.75" customHeight="1" x14ac:dyDescent="0.2"/>
    <row r="580" s="162" customFormat="1" ht="15.75" customHeight="1" x14ac:dyDescent="0.2"/>
    <row r="581" s="162" customFormat="1" ht="15.75" customHeight="1" x14ac:dyDescent="0.2"/>
    <row r="582" s="162" customFormat="1" ht="15.75" customHeight="1" x14ac:dyDescent="0.2"/>
    <row r="583" s="162" customFormat="1" ht="15.75" customHeight="1" x14ac:dyDescent="0.2"/>
    <row r="584" s="162" customFormat="1" ht="15.75" customHeight="1" x14ac:dyDescent="0.2"/>
    <row r="585" s="162" customFormat="1" ht="15.75" customHeight="1" x14ac:dyDescent="0.2"/>
    <row r="586" s="162" customFormat="1" ht="15.75" customHeight="1" x14ac:dyDescent="0.2"/>
    <row r="587" s="162" customFormat="1" ht="15.75" customHeight="1" x14ac:dyDescent="0.2"/>
    <row r="588" s="162" customFormat="1" ht="15.75" customHeight="1" x14ac:dyDescent="0.2"/>
    <row r="589" s="162" customFormat="1" ht="15.75" customHeight="1" x14ac:dyDescent="0.2"/>
    <row r="590" s="162" customFormat="1" ht="15.75" customHeight="1" x14ac:dyDescent="0.2"/>
    <row r="591" s="162" customFormat="1" ht="15.75" customHeight="1" x14ac:dyDescent="0.2"/>
    <row r="592" s="162" customFormat="1" ht="15.75" customHeight="1" x14ac:dyDescent="0.2"/>
    <row r="593" s="162" customFormat="1" ht="15.75" customHeight="1" x14ac:dyDescent="0.2"/>
    <row r="594" s="162" customFormat="1" ht="15.75" customHeight="1" x14ac:dyDescent="0.2"/>
    <row r="595" s="162" customFormat="1" ht="15.75" customHeight="1" x14ac:dyDescent="0.2"/>
    <row r="596" s="162" customFormat="1" ht="15.75" customHeight="1" x14ac:dyDescent="0.2"/>
    <row r="597" s="162" customFormat="1" ht="15.75" customHeight="1" x14ac:dyDescent="0.2"/>
    <row r="598" s="162" customFormat="1" ht="15.75" customHeight="1" x14ac:dyDescent="0.2"/>
    <row r="599" s="162" customFormat="1" ht="15.75" customHeight="1" x14ac:dyDescent="0.2"/>
    <row r="600" s="162" customFormat="1" ht="15.75" customHeight="1" x14ac:dyDescent="0.2"/>
    <row r="601" s="162" customFormat="1" ht="15.75" customHeight="1" x14ac:dyDescent="0.2"/>
    <row r="602" s="162" customFormat="1" ht="15.75" customHeight="1" x14ac:dyDescent="0.2"/>
    <row r="603" s="162" customFormat="1" ht="15.75" customHeight="1" x14ac:dyDescent="0.2"/>
    <row r="604" s="162" customFormat="1" ht="15.75" customHeight="1" x14ac:dyDescent="0.2"/>
    <row r="605" s="162" customFormat="1" ht="15.75" customHeight="1" x14ac:dyDescent="0.2"/>
    <row r="606" s="162" customFormat="1" ht="15.75" customHeight="1" x14ac:dyDescent="0.2"/>
    <row r="607" s="162" customFormat="1" ht="15.75" customHeight="1" x14ac:dyDescent="0.2"/>
    <row r="608" s="162" customFormat="1" ht="15.75" customHeight="1" x14ac:dyDescent="0.2"/>
    <row r="609" s="162" customFormat="1" ht="15.75" customHeight="1" x14ac:dyDescent="0.2"/>
    <row r="610" s="162" customFormat="1" ht="15.75" customHeight="1" x14ac:dyDescent="0.2"/>
    <row r="611" s="162" customFormat="1" ht="15.75" customHeight="1" x14ac:dyDescent="0.2"/>
    <row r="612" s="162" customFormat="1" ht="15.75" customHeight="1" x14ac:dyDescent="0.2"/>
    <row r="613" s="162" customFormat="1" ht="15.75" customHeight="1" x14ac:dyDescent="0.2"/>
    <row r="614" s="162" customFormat="1" ht="15.75" customHeight="1" x14ac:dyDescent="0.2"/>
    <row r="615" s="162" customFormat="1" ht="15.75" customHeight="1" x14ac:dyDescent="0.2"/>
    <row r="616" s="162" customFormat="1" ht="15.75" customHeight="1" x14ac:dyDescent="0.2"/>
    <row r="617" s="162" customFormat="1" ht="15.75" customHeight="1" x14ac:dyDescent="0.2"/>
    <row r="618" s="162" customFormat="1" ht="15.75" customHeight="1" x14ac:dyDescent="0.2"/>
    <row r="619" s="162" customFormat="1" ht="15.75" customHeight="1" x14ac:dyDescent="0.2"/>
    <row r="620" s="162" customFormat="1" ht="15.75" customHeight="1" x14ac:dyDescent="0.2"/>
    <row r="621" s="162" customFormat="1" ht="15.75" customHeight="1" x14ac:dyDescent="0.2"/>
    <row r="622" s="162" customFormat="1" ht="15.75" customHeight="1" x14ac:dyDescent="0.2"/>
    <row r="623" s="162" customFormat="1" ht="15.75" customHeight="1" x14ac:dyDescent="0.2"/>
    <row r="624" s="162" customFormat="1" ht="15.75" customHeight="1" x14ac:dyDescent="0.2"/>
    <row r="625" s="162" customFormat="1" ht="15.75" customHeight="1" x14ac:dyDescent="0.2"/>
    <row r="626" s="162" customFormat="1" ht="15.75" customHeight="1" x14ac:dyDescent="0.2"/>
    <row r="627" s="162" customFormat="1" ht="15.75" customHeight="1" x14ac:dyDescent="0.2"/>
    <row r="628" s="162" customFormat="1" ht="15.75" customHeight="1" x14ac:dyDescent="0.2"/>
    <row r="629" s="162" customFormat="1" ht="15.75" customHeight="1" x14ac:dyDescent="0.2"/>
    <row r="630" s="162" customFormat="1" ht="15.75" customHeight="1" x14ac:dyDescent="0.2"/>
    <row r="631" s="162" customFormat="1" ht="15.75" customHeight="1" x14ac:dyDescent="0.2"/>
    <row r="632" s="162" customFormat="1" ht="15.75" customHeight="1" x14ac:dyDescent="0.2"/>
    <row r="633" s="162" customFormat="1" ht="15.75" customHeight="1" x14ac:dyDescent="0.2"/>
    <row r="634" s="162" customFormat="1" ht="15.75" customHeight="1" x14ac:dyDescent="0.2"/>
    <row r="635" s="162" customFormat="1" ht="15.75" customHeight="1" x14ac:dyDescent="0.2"/>
    <row r="636" s="162" customFormat="1" ht="15.75" customHeight="1" x14ac:dyDescent="0.2"/>
    <row r="637" s="162" customFormat="1" ht="15.75" customHeight="1" x14ac:dyDescent="0.2"/>
    <row r="638" s="162" customFormat="1" ht="15.75" customHeight="1" x14ac:dyDescent="0.2"/>
    <row r="639" s="162" customFormat="1" ht="15.75" customHeight="1" x14ac:dyDescent="0.2"/>
    <row r="640" s="162" customFormat="1" ht="15.75" customHeight="1" x14ac:dyDescent="0.2"/>
    <row r="641" s="162" customFormat="1" ht="15.75" customHeight="1" x14ac:dyDescent="0.2"/>
    <row r="642" s="162" customFormat="1" ht="15.75" customHeight="1" x14ac:dyDescent="0.2"/>
    <row r="643" s="162" customFormat="1" ht="15.75" customHeight="1" x14ac:dyDescent="0.2"/>
    <row r="644" s="162" customFormat="1" ht="15.75" customHeight="1" x14ac:dyDescent="0.2"/>
    <row r="645" s="162" customFormat="1" ht="15.75" customHeight="1" x14ac:dyDescent="0.2"/>
    <row r="646" s="162" customFormat="1" ht="15.75" customHeight="1" x14ac:dyDescent="0.2"/>
    <row r="647" s="162" customFormat="1" ht="15.75" customHeight="1" x14ac:dyDescent="0.2"/>
    <row r="648" s="162" customFormat="1" ht="15.75" customHeight="1" x14ac:dyDescent="0.2"/>
    <row r="649" s="162" customFormat="1" ht="15.75" customHeight="1" x14ac:dyDescent="0.2"/>
    <row r="650" s="162" customFormat="1" ht="15.75" customHeight="1" x14ac:dyDescent="0.2"/>
    <row r="651" s="162" customFormat="1" ht="15.75" customHeight="1" x14ac:dyDescent="0.2"/>
    <row r="652" s="162" customFormat="1" ht="15.75" customHeight="1" x14ac:dyDescent="0.2"/>
    <row r="653" s="162" customFormat="1" ht="15.75" customHeight="1" x14ac:dyDescent="0.2"/>
    <row r="654" s="162" customFormat="1" ht="15.75" customHeight="1" x14ac:dyDescent="0.2"/>
    <row r="655" s="162" customFormat="1" ht="15.75" customHeight="1" x14ac:dyDescent="0.2"/>
    <row r="656" s="162" customFormat="1" ht="15.75" customHeight="1" x14ac:dyDescent="0.2"/>
    <row r="657" s="162" customFormat="1" ht="15.75" customHeight="1" x14ac:dyDescent="0.2"/>
    <row r="658" s="162" customFormat="1" ht="15.75" customHeight="1" x14ac:dyDescent="0.2"/>
    <row r="659" s="162" customFormat="1" ht="15.75" customHeight="1" x14ac:dyDescent="0.2"/>
    <row r="660" s="162" customFormat="1" ht="15.75" customHeight="1" x14ac:dyDescent="0.2"/>
    <row r="661" s="162" customFormat="1" ht="15.75" customHeight="1" x14ac:dyDescent="0.2"/>
    <row r="662" s="162" customFormat="1" ht="15.75" customHeight="1" x14ac:dyDescent="0.2"/>
    <row r="663" s="162" customFormat="1" ht="15.75" customHeight="1" x14ac:dyDescent="0.2"/>
    <row r="664" s="162" customFormat="1" ht="15.75" customHeight="1" x14ac:dyDescent="0.2"/>
    <row r="665" s="162" customFormat="1" ht="15.75" customHeight="1" x14ac:dyDescent="0.2"/>
    <row r="666" s="162" customFormat="1" ht="15.75" customHeight="1" x14ac:dyDescent="0.2"/>
    <row r="667" s="162" customFormat="1" ht="15.75" customHeight="1" x14ac:dyDescent="0.2"/>
    <row r="668" s="162" customFormat="1" ht="15.75" customHeight="1" x14ac:dyDescent="0.2"/>
    <row r="669" s="162" customFormat="1" ht="15.75" customHeight="1" x14ac:dyDescent="0.2"/>
    <row r="670" s="162" customFormat="1" ht="15.75" customHeight="1" x14ac:dyDescent="0.2"/>
    <row r="671" s="162" customFormat="1" ht="15.75" customHeight="1" x14ac:dyDescent="0.2"/>
    <row r="672" s="162" customFormat="1" ht="15.75" customHeight="1" x14ac:dyDescent="0.2"/>
    <row r="673" s="162" customFormat="1" ht="15.75" customHeight="1" x14ac:dyDescent="0.2"/>
    <row r="674" s="162" customFormat="1" ht="15.75" customHeight="1" x14ac:dyDescent="0.2"/>
    <row r="675" s="162" customFormat="1" ht="15.75" customHeight="1" x14ac:dyDescent="0.2"/>
    <row r="676" s="162" customFormat="1" ht="15.75" customHeight="1" x14ac:dyDescent="0.2"/>
    <row r="677" s="162" customFormat="1" ht="15.75" customHeight="1" x14ac:dyDescent="0.2"/>
    <row r="678" s="162" customFormat="1" ht="15.75" customHeight="1" x14ac:dyDescent="0.2"/>
    <row r="679" s="162" customFormat="1" ht="15.75" customHeight="1" x14ac:dyDescent="0.2"/>
    <row r="680" s="162" customFormat="1" ht="15.75" customHeight="1" x14ac:dyDescent="0.2"/>
    <row r="681" s="162" customFormat="1" ht="15.75" customHeight="1" x14ac:dyDescent="0.2"/>
    <row r="682" s="162" customFormat="1" ht="15.75" customHeight="1" x14ac:dyDescent="0.2"/>
    <row r="683" s="162" customFormat="1" ht="15.75" customHeight="1" x14ac:dyDescent="0.2"/>
    <row r="684" s="162" customFormat="1" ht="15.75" customHeight="1" x14ac:dyDescent="0.2"/>
    <row r="685" s="162" customFormat="1" ht="15.75" customHeight="1" x14ac:dyDescent="0.2"/>
    <row r="686" s="162" customFormat="1" ht="15.75" customHeight="1" x14ac:dyDescent="0.2"/>
    <row r="687" s="162" customFormat="1" ht="15.75" customHeight="1" x14ac:dyDescent="0.2"/>
    <row r="688" s="162" customFormat="1" ht="15.75" customHeight="1" x14ac:dyDescent="0.2"/>
    <row r="689" s="162" customFormat="1" ht="15.75" customHeight="1" x14ac:dyDescent="0.2"/>
    <row r="690" s="162" customFormat="1" ht="15.75" customHeight="1" x14ac:dyDescent="0.2"/>
    <row r="691" s="162" customFormat="1" ht="15.75" customHeight="1" x14ac:dyDescent="0.2"/>
    <row r="692" s="162" customFormat="1" ht="15.75" customHeight="1" x14ac:dyDescent="0.2"/>
    <row r="693" s="162" customFormat="1" ht="15.75" customHeight="1" x14ac:dyDescent="0.2"/>
    <row r="694" s="162" customFormat="1" ht="15.75" customHeight="1" x14ac:dyDescent="0.2"/>
    <row r="695" s="162" customFormat="1" ht="15.75" customHeight="1" x14ac:dyDescent="0.2"/>
    <row r="696" s="162" customFormat="1" ht="15.75" customHeight="1" x14ac:dyDescent="0.2"/>
    <row r="697" s="162" customFormat="1" ht="15.75" customHeight="1" x14ac:dyDescent="0.2"/>
    <row r="698" s="162" customFormat="1" ht="15.75" customHeight="1" x14ac:dyDescent="0.2"/>
    <row r="699" s="162" customFormat="1" ht="15.75" customHeight="1" x14ac:dyDescent="0.2"/>
    <row r="700" s="162" customFormat="1" ht="15.75" customHeight="1" x14ac:dyDescent="0.2"/>
    <row r="701" s="162" customFormat="1" ht="15.75" customHeight="1" x14ac:dyDescent="0.2"/>
    <row r="702" s="162" customFormat="1" ht="15.75" customHeight="1" x14ac:dyDescent="0.2"/>
    <row r="703" s="162" customFormat="1" ht="15.75" customHeight="1" x14ac:dyDescent="0.2"/>
    <row r="704" s="162" customFormat="1" ht="15.75" customHeight="1" x14ac:dyDescent="0.2"/>
    <row r="705" s="162" customFormat="1" ht="15.75" customHeight="1" x14ac:dyDescent="0.2"/>
    <row r="706" s="162" customFormat="1" ht="15.75" customHeight="1" x14ac:dyDescent="0.2"/>
    <row r="707" s="162" customFormat="1" ht="15.75" customHeight="1" x14ac:dyDescent="0.2"/>
    <row r="708" s="162" customFormat="1" ht="15.75" customHeight="1" x14ac:dyDescent="0.2"/>
    <row r="709" s="162" customFormat="1" ht="15.75" customHeight="1" x14ac:dyDescent="0.2"/>
    <row r="710" s="162" customFormat="1" ht="15.75" customHeight="1" x14ac:dyDescent="0.2"/>
    <row r="711" s="162" customFormat="1" ht="15.75" customHeight="1" x14ac:dyDescent="0.2"/>
    <row r="712" s="162" customFormat="1" ht="15.75" customHeight="1" x14ac:dyDescent="0.2"/>
    <row r="713" s="162" customFormat="1" ht="15.75" customHeight="1" x14ac:dyDescent="0.2"/>
    <row r="714" s="162" customFormat="1" ht="15.75" customHeight="1" x14ac:dyDescent="0.2"/>
    <row r="715" s="162" customFormat="1" ht="15.75" customHeight="1" x14ac:dyDescent="0.2"/>
    <row r="716" s="162" customFormat="1" ht="15.75" customHeight="1" x14ac:dyDescent="0.2"/>
    <row r="717" s="162" customFormat="1" ht="15.75" customHeight="1" x14ac:dyDescent="0.2"/>
    <row r="718" s="162" customFormat="1" ht="15.75" customHeight="1" x14ac:dyDescent="0.2"/>
    <row r="719" s="162" customFormat="1" ht="15.75" customHeight="1" x14ac:dyDescent="0.2"/>
    <row r="720" s="162" customFormat="1" ht="15.75" customHeight="1" x14ac:dyDescent="0.2"/>
    <row r="721" s="162" customFormat="1" ht="15.75" customHeight="1" x14ac:dyDescent="0.2"/>
    <row r="722" s="162" customFormat="1" ht="15.75" customHeight="1" x14ac:dyDescent="0.2"/>
    <row r="723" s="162" customFormat="1" ht="15.75" customHeight="1" x14ac:dyDescent="0.2"/>
    <row r="724" s="162" customFormat="1" ht="15.75" customHeight="1" x14ac:dyDescent="0.2"/>
    <row r="725" s="162" customFormat="1" ht="15.75" customHeight="1" x14ac:dyDescent="0.2"/>
    <row r="726" s="162" customFormat="1" ht="15.75" customHeight="1" x14ac:dyDescent="0.2"/>
    <row r="727" s="162" customFormat="1" ht="15.75" customHeight="1" x14ac:dyDescent="0.2"/>
    <row r="728" s="162" customFormat="1" ht="15.75" customHeight="1" x14ac:dyDescent="0.2"/>
    <row r="729" s="162" customFormat="1" ht="15.75" customHeight="1" x14ac:dyDescent="0.2"/>
    <row r="730" s="162" customFormat="1" ht="15.75" customHeight="1" x14ac:dyDescent="0.2"/>
    <row r="731" s="162" customFormat="1" ht="15.75" customHeight="1" x14ac:dyDescent="0.2"/>
    <row r="732" s="162" customFormat="1" ht="15.75" customHeight="1" x14ac:dyDescent="0.2"/>
    <row r="733" s="162" customFormat="1" ht="15.75" customHeight="1" x14ac:dyDescent="0.2"/>
    <row r="734" s="162" customFormat="1" ht="15.75" customHeight="1" x14ac:dyDescent="0.2"/>
    <row r="735" s="162" customFormat="1" ht="15.75" customHeight="1" x14ac:dyDescent="0.2"/>
    <row r="736" s="162" customFormat="1" ht="15.75" customHeight="1" x14ac:dyDescent="0.2"/>
    <row r="737" s="162" customFormat="1" ht="15.75" customHeight="1" x14ac:dyDescent="0.2"/>
    <row r="738" s="162" customFormat="1" ht="15.75" customHeight="1" x14ac:dyDescent="0.2"/>
    <row r="739" s="162" customFormat="1" ht="15.75" customHeight="1" x14ac:dyDescent="0.2"/>
    <row r="740" s="162" customFormat="1" ht="15.75" customHeight="1" x14ac:dyDescent="0.2"/>
    <row r="741" s="162" customFormat="1" ht="15.75" customHeight="1" x14ac:dyDescent="0.2"/>
    <row r="742" s="162" customFormat="1" ht="15.75" customHeight="1" x14ac:dyDescent="0.2"/>
    <row r="743" s="162" customFormat="1" ht="15.75" customHeight="1" x14ac:dyDescent="0.2"/>
    <row r="744" s="162" customFormat="1" ht="15.75" customHeight="1" x14ac:dyDescent="0.2"/>
    <row r="745" s="162" customFormat="1" ht="15.75" customHeight="1" x14ac:dyDescent="0.2"/>
    <row r="746" s="162" customFormat="1" ht="15.75" customHeight="1" x14ac:dyDescent="0.2"/>
    <row r="747" s="162" customFormat="1" ht="15.75" customHeight="1" x14ac:dyDescent="0.2"/>
    <row r="748" s="162" customFormat="1" ht="15.75" customHeight="1" x14ac:dyDescent="0.2"/>
    <row r="749" s="162" customFormat="1" ht="15.75" customHeight="1" x14ac:dyDescent="0.2"/>
    <row r="750" s="162" customFormat="1" ht="15.75" customHeight="1" x14ac:dyDescent="0.2"/>
    <row r="751" s="162" customFormat="1" ht="15.75" customHeight="1" x14ac:dyDescent="0.2"/>
    <row r="752" s="162" customFormat="1" ht="15.75" customHeight="1" x14ac:dyDescent="0.2"/>
    <row r="753" s="162" customFormat="1" ht="15.75" customHeight="1" x14ac:dyDescent="0.2"/>
    <row r="754" s="162" customFormat="1" ht="15.75" customHeight="1" x14ac:dyDescent="0.2"/>
    <row r="755" s="162" customFormat="1" ht="15.75" customHeight="1" x14ac:dyDescent="0.2"/>
    <row r="756" s="162" customFormat="1" ht="15.75" customHeight="1" x14ac:dyDescent="0.2"/>
    <row r="757" s="162" customFormat="1" ht="15.75" customHeight="1" x14ac:dyDescent="0.2"/>
    <row r="758" s="162" customFormat="1" ht="15.75" customHeight="1" x14ac:dyDescent="0.2"/>
    <row r="759" s="162" customFormat="1" ht="15.75" customHeight="1" x14ac:dyDescent="0.2"/>
    <row r="760" s="162" customFormat="1" ht="15.75" customHeight="1" x14ac:dyDescent="0.2"/>
    <row r="761" s="162" customFormat="1" ht="15.75" customHeight="1" x14ac:dyDescent="0.2"/>
    <row r="762" s="162" customFormat="1" ht="15.75" customHeight="1" x14ac:dyDescent="0.2"/>
    <row r="763" s="162" customFormat="1" ht="15.75" customHeight="1" x14ac:dyDescent="0.2"/>
    <row r="764" s="162" customFormat="1" ht="15.75" customHeight="1" x14ac:dyDescent="0.2"/>
    <row r="765" s="162" customFormat="1" ht="15.75" customHeight="1" x14ac:dyDescent="0.2"/>
    <row r="766" s="162" customFormat="1" ht="15.75" customHeight="1" x14ac:dyDescent="0.2"/>
    <row r="767" s="162" customFormat="1" ht="15.75" customHeight="1" x14ac:dyDescent="0.2"/>
    <row r="768" s="162" customFormat="1" ht="15.75" customHeight="1" x14ac:dyDescent="0.2"/>
    <row r="769" s="162" customFormat="1" ht="15.75" customHeight="1" x14ac:dyDescent="0.2"/>
    <row r="770" s="162" customFormat="1" ht="15.75" customHeight="1" x14ac:dyDescent="0.2"/>
    <row r="771" s="162" customFormat="1" ht="15.75" customHeight="1" x14ac:dyDescent="0.2"/>
    <row r="772" s="162" customFormat="1" ht="15.75" customHeight="1" x14ac:dyDescent="0.2"/>
    <row r="773" s="162" customFormat="1" ht="15.75" customHeight="1" x14ac:dyDescent="0.2"/>
    <row r="774" s="162" customFormat="1" ht="15.75" customHeight="1" x14ac:dyDescent="0.2"/>
    <row r="775" s="162" customFormat="1" ht="15.75" customHeight="1" x14ac:dyDescent="0.2"/>
    <row r="776" s="162" customFormat="1" ht="15.75" customHeight="1" x14ac:dyDescent="0.2"/>
    <row r="777" s="162" customFormat="1" ht="15.75" customHeight="1" x14ac:dyDescent="0.2"/>
    <row r="778" s="162" customFormat="1" ht="15.75" customHeight="1" x14ac:dyDescent="0.2"/>
    <row r="779" s="162" customFormat="1" ht="15.75" customHeight="1" x14ac:dyDescent="0.2"/>
    <row r="780" s="162" customFormat="1" ht="15.75" customHeight="1" x14ac:dyDescent="0.2"/>
    <row r="781" s="162" customFormat="1" ht="15.75" customHeight="1" x14ac:dyDescent="0.2"/>
    <row r="782" s="162" customFormat="1" ht="15.75" customHeight="1" x14ac:dyDescent="0.2"/>
    <row r="783" s="162" customFormat="1" ht="15.75" customHeight="1" x14ac:dyDescent="0.2"/>
    <row r="784" s="162" customFormat="1" ht="15.75" customHeight="1" x14ac:dyDescent="0.2"/>
    <row r="785" s="162" customFormat="1" ht="15.75" customHeight="1" x14ac:dyDescent="0.2"/>
    <row r="786" s="162" customFormat="1" ht="15.75" customHeight="1" x14ac:dyDescent="0.2"/>
    <row r="787" s="162" customFormat="1" ht="15.75" customHeight="1" x14ac:dyDescent="0.2"/>
    <row r="788" s="162" customFormat="1" ht="15.75" customHeight="1" x14ac:dyDescent="0.2"/>
    <row r="789" s="162" customFormat="1" ht="15.75" customHeight="1" x14ac:dyDescent="0.2"/>
    <row r="790" s="162" customFormat="1" ht="15.75" customHeight="1" x14ac:dyDescent="0.2"/>
    <row r="791" s="162" customFormat="1" ht="15.75" customHeight="1" x14ac:dyDescent="0.2"/>
    <row r="792" s="162" customFormat="1" ht="15.75" customHeight="1" x14ac:dyDescent="0.2"/>
    <row r="793" s="162" customFormat="1" ht="15.75" customHeight="1" x14ac:dyDescent="0.2"/>
    <row r="794" s="162" customFormat="1" ht="15.75" customHeight="1" x14ac:dyDescent="0.2"/>
    <row r="795" s="162" customFormat="1" ht="15.75" customHeight="1" x14ac:dyDescent="0.2"/>
    <row r="796" s="162" customFormat="1" ht="15.75" customHeight="1" x14ac:dyDescent="0.2"/>
    <row r="797" s="162" customFormat="1" ht="15.75" customHeight="1" x14ac:dyDescent="0.2"/>
    <row r="798" s="162" customFormat="1" ht="15.75" customHeight="1" x14ac:dyDescent="0.2"/>
    <row r="799" s="162" customFormat="1" ht="15.75" customHeight="1" x14ac:dyDescent="0.2"/>
    <row r="800" s="162" customFormat="1" ht="15.75" customHeight="1" x14ac:dyDescent="0.2"/>
    <row r="801" s="162" customFormat="1" ht="15.75" customHeight="1" x14ac:dyDescent="0.2"/>
    <row r="802" s="162" customFormat="1" ht="15.75" customHeight="1" x14ac:dyDescent="0.2"/>
    <row r="803" s="162" customFormat="1" ht="15.75" customHeight="1" x14ac:dyDescent="0.2"/>
    <row r="804" s="162" customFormat="1" ht="15.75" customHeight="1" x14ac:dyDescent="0.2"/>
    <row r="805" s="162" customFormat="1" ht="15.75" customHeight="1" x14ac:dyDescent="0.2"/>
    <row r="806" s="162" customFormat="1" ht="15.75" customHeight="1" x14ac:dyDescent="0.2"/>
    <row r="807" s="162" customFormat="1" ht="15.75" customHeight="1" x14ac:dyDescent="0.2"/>
    <row r="808" s="162" customFormat="1" ht="15.75" customHeight="1" x14ac:dyDescent="0.2"/>
    <row r="809" s="162" customFormat="1" ht="15.75" customHeight="1" x14ac:dyDescent="0.2"/>
    <row r="810" s="162" customFormat="1" ht="15.75" customHeight="1" x14ac:dyDescent="0.2"/>
    <row r="811" s="162" customFormat="1" ht="15.75" customHeight="1" x14ac:dyDescent="0.2"/>
    <row r="812" s="162" customFormat="1" ht="15.75" customHeight="1" x14ac:dyDescent="0.2"/>
    <row r="813" s="162" customFormat="1" ht="15.75" customHeight="1" x14ac:dyDescent="0.2"/>
    <row r="814" s="162" customFormat="1" ht="15.75" customHeight="1" x14ac:dyDescent="0.2"/>
    <row r="815" s="162" customFormat="1" ht="15.75" customHeight="1" x14ac:dyDescent="0.2"/>
    <row r="816" s="162" customFormat="1" ht="15.75" customHeight="1" x14ac:dyDescent="0.2"/>
    <row r="817" s="162" customFormat="1" ht="15.75" customHeight="1" x14ac:dyDescent="0.2"/>
    <row r="818" s="162" customFormat="1" ht="15.75" customHeight="1" x14ac:dyDescent="0.2"/>
    <row r="819" s="162" customFormat="1" ht="15.75" customHeight="1" x14ac:dyDescent="0.2"/>
    <row r="820" s="162" customFormat="1" ht="15.75" customHeight="1" x14ac:dyDescent="0.2"/>
    <row r="821" s="162" customFormat="1" ht="15.75" customHeight="1" x14ac:dyDescent="0.2"/>
    <row r="822" s="162" customFormat="1" ht="15.75" customHeight="1" x14ac:dyDescent="0.2"/>
    <row r="823" s="162" customFormat="1" ht="15.75" customHeight="1" x14ac:dyDescent="0.2"/>
    <row r="824" s="162" customFormat="1" ht="15.75" customHeight="1" x14ac:dyDescent="0.2"/>
    <row r="825" s="162" customFormat="1" ht="15.75" customHeight="1" x14ac:dyDescent="0.2"/>
    <row r="826" s="162" customFormat="1" ht="15.75" customHeight="1" x14ac:dyDescent="0.2"/>
    <row r="827" s="162" customFormat="1" ht="15.75" customHeight="1" x14ac:dyDescent="0.2"/>
    <row r="828" s="162" customFormat="1" ht="15.75" customHeight="1" x14ac:dyDescent="0.2"/>
    <row r="829" s="162" customFormat="1" ht="15.75" customHeight="1" x14ac:dyDescent="0.2"/>
    <row r="830" s="162" customFormat="1" ht="15.75" customHeight="1" x14ac:dyDescent="0.2"/>
    <row r="831" s="162" customFormat="1" ht="15.75" customHeight="1" x14ac:dyDescent="0.2"/>
    <row r="832" s="162" customFormat="1" ht="15.75" customHeight="1" x14ac:dyDescent="0.2"/>
    <row r="833" s="162" customFormat="1" ht="15.75" customHeight="1" x14ac:dyDescent="0.2"/>
    <row r="834" s="162" customFormat="1" ht="15.75" customHeight="1" x14ac:dyDescent="0.2"/>
    <row r="835" s="162" customFormat="1" ht="15.75" customHeight="1" x14ac:dyDescent="0.2"/>
    <row r="836" s="162" customFormat="1" ht="15.75" customHeight="1" x14ac:dyDescent="0.2"/>
    <row r="837" s="162" customFormat="1" ht="15.75" customHeight="1" x14ac:dyDescent="0.2"/>
    <row r="838" s="162" customFormat="1" ht="15.75" customHeight="1" x14ac:dyDescent="0.2"/>
    <row r="839" s="162" customFormat="1" ht="15.75" customHeight="1" x14ac:dyDescent="0.2"/>
    <row r="840" s="162" customFormat="1" ht="15.75" customHeight="1" x14ac:dyDescent="0.2"/>
    <row r="841" s="162" customFormat="1" ht="15.75" customHeight="1" x14ac:dyDescent="0.2"/>
    <row r="842" s="162" customFormat="1" ht="15.75" customHeight="1" x14ac:dyDescent="0.2"/>
    <row r="843" s="162" customFormat="1" ht="15.75" customHeight="1" x14ac:dyDescent="0.2"/>
    <row r="844" s="162" customFormat="1" ht="15.75" customHeight="1" x14ac:dyDescent="0.2"/>
    <row r="845" s="162" customFormat="1" ht="15.75" customHeight="1" x14ac:dyDescent="0.2"/>
    <row r="846" s="162" customFormat="1" ht="15.75" customHeight="1" x14ac:dyDescent="0.2"/>
    <row r="847" s="162" customFormat="1" ht="15.75" customHeight="1" x14ac:dyDescent="0.2"/>
    <row r="848" s="162" customFormat="1" ht="15.75" customHeight="1" x14ac:dyDescent="0.2"/>
    <row r="849" s="162" customFormat="1" ht="15.75" customHeight="1" x14ac:dyDescent="0.2"/>
    <row r="850" s="162" customFormat="1" ht="15.75" customHeight="1" x14ac:dyDescent="0.2"/>
    <row r="851" s="162" customFormat="1" ht="15.75" customHeight="1" x14ac:dyDescent="0.2"/>
    <row r="852" s="162" customFormat="1" ht="15.75" customHeight="1" x14ac:dyDescent="0.2"/>
    <row r="853" s="162" customFormat="1" ht="15.75" customHeight="1" x14ac:dyDescent="0.2"/>
    <row r="854" s="162" customFormat="1" ht="15.75" customHeight="1" x14ac:dyDescent="0.2"/>
    <row r="855" s="162" customFormat="1" ht="15.75" customHeight="1" x14ac:dyDescent="0.2"/>
    <row r="856" s="162" customFormat="1" ht="15.75" customHeight="1" x14ac:dyDescent="0.2"/>
    <row r="857" s="162" customFormat="1" ht="15.75" customHeight="1" x14ac:dyDescent="0.2"/>
    <row r="858" s="162" customFormat="1" ht="15.75" customHeight="1" x14ac:dyDescent="0.2"/>
    <row r="859" s="162" customFormat="1" ht="15.75" customHeight="1" x14ac:dyDescent="0.2"/>
    <row r="860" s="162" customFormat="1" ht="15.75" customHeight="1" x14ac:dyDescent="0.2"/>
    <row r="861" s="162" customFormat="1" ht="15.75" customHeight="1" x14ac:dyDescent="0.2"/>
    <row r="862" s="162" customFormat="1" ht="15.75" customHeight="1" x14ac:dyDescent="0.2"/>
    <row r="863" s="162" customFormat="1" ht="15.75" customHeight="1" x14ac:dyDescent="0.2"/>
    <row r="864" s="162" customFormat="1" ht="15.75" customHeight="1" x14ac:dyDescent="0.2"/>
    <row r="865" s="162" customFormat="1" ht="15.75" customHeight="1" x14ac:dyDescent="0.2"/>
    <row r="866" s="162" customFormat="1" ht="15.75" customHeight="1" x14ac:dyDescent="0.2"/>
    <row r="867" s="162" customFormat="1" ht="15.75" customHeight="1" x14ac:dyDescent="0.2"/>
    <row r="868" s="162" customFormat="1" ht="15.75" customHeight="1" x14ac:dyDescent="0.2"/>
    <row r="869" s="162" customFormat="1" ht="15.75" customHeight="1" x14ac:dyDescent="0.2"/>
    <row r="870" s="162" customFormat="1" ht="15.75" customHeight="1" x14ac:dyDescent="0.2"/>
    <row r="871" s="162" customFormat="1" ht="15.75" customHeight="1" x14ac:dyDescent="0.2"/>
    <row r="872" s="162" customFormat="1" ht="15.75" customHeight="1" x14ac:dyDescent="0.2"/>
    <row r="873" s="162" customFormat="1" ht="15.75" customHeight="1" x14ac:dyDescent="0.2"/>
    <row r="874" s="162" customFormat="1" ht="15.75" customHeight="1" x14ac:dyDescent="0.2"/>
    <row r="875" s="162" customFormat="1" ht="15.75" customHeight="1" x14ac:dyDescent="0.2"/>
    <row r="876" s="162" customFormat="1" ht="15.75" customHeight="1" x14ac:dyDescent="0.2"/>
    <row r="877" s="162" customFormat="1" ht="15.75" customHeight="1" x14ac:dyDescent="0.2"/>
    <row r="878" s="162" customFormat="1" ht="15.75" customHeight="1" x14ac:dyDescent="0.2"/>
    <row r="879" s="162" customFormat="1" ht="15.75" customHeight="1" x14ac:dyDescent="0.2"/>
    <row r="880" s="162" customFormat="1" ht="15.75" customHeight="1" x14ac:dyDescent="0.2"/>
    <row r="881" s="162" customFormat="1" ht="15.75" customHeight="1" x14ac:dyDescent="0.2"/>
    <row r="882" s="162" customFormat="1" ht="15.75" customHeight="1" x14ac:dyDescent="0.2"/>
    <row r="883" s="162" customFormat="1" ht="15.75" customHeight="1" x14ac:dyDescent="0.2"/>
    <row r="884" s="162" customFormat="1" ht="15.75" customHeight="1" x14ac:dyDescent="0.2"/>
    <row r="885" s="162" customFormat="1" ht="15.75" customHeight="1" x14ac:dyDescent="0.2"/>
    <row r="886" s="162" customFormat="1" ht="15.75" customHeight="1" x14ac:dyDescent="0.2"/>
    <row r="887" s="162" customFormat="1" ht="15.75" customHeight="1" x14ac:dyDescent="0.2"/>
    <row r="888" s="162" customFormat="1" ht="15.75" customHeight="1" x14ac:dyDescent="0.2"/>
    <row r="889" s="162" customFormat="1" ht="15.75" customHeight="1" x14ac:dyDescent="0.2"/>
    <row r="890" s="162" customFormat="1" ht="15.75" customHeight="1" x14ac:dyDescent="0.2"/>
    <row r="891" s="162" customFormat="1" ht="15.75" customHeight="1" x14ac:dyDescent="0.2"/>
    <row r="892" s="162" customFormat="1" ht="15.75" customHeight="1" x14ac:dyDescent="0.2"/>
    <row r="893" s="162" customFormat="1" ht="15.75" customHeight="1" x14ac:dyDescent="0.2"/>
    <row r="894" s="162" customFormat="1" ht="15.75" customHeight="1" x14ac:dyDescent="0.2"/>
    <row r="895" s="162" customFormat="1" ht="15.75" customHeight="1" x14ac:dyDescent="0.2"/>
    <row r="896" s="162" customFormat="1" ht="15.75" customHeight="1" x14ac:dyDescent="0.2"/>
    <row r="897" s="162" customFormat="1" ht="15.75" customHeight="1" x14ac:dyDescent="0.2"/>
    <row r="898" s="162" customFormat="1" ht="15.75" customHeight="1" x14ac:dyDescent="0.2"/>
    <row r="899" s="162" customFormat="1" ht="15.75" customHeight="1" x14ac:dyDescent="0.2"/>
    <row r="900" s="162" customFormat="1" ht="15.75" customHeight="1" x14ac:dyDescent="0.2"/>
    <row r="901" s="162" customFormat="1" ht="15.75" customHeight="1" x14ac:dyDescent="0.2"/>
    <row r="902" s="162" customFormat="1" ht="15.75" customHeight="1" x14ac:dyDescent="0.2"/>
    <row r="903" s="162" customFormat="1" ht="15.75" customHeight="1" x14ac:dyDescent="0.2"/>
    <row r="904" s="162" customFormat="1" ht="15.75" customHeight="1" x14ac:dyDescent="0.2"/>
    <row r="905" s="162" customFormat="1" ht="15.75" customHeight="1" x14ac:dyDescent="0.2"/>
    <row r="906" s="162" customFormat="1" ht="15.75" customHeight="1" x14ac:dyDescent="0.2"/>
    <row r="907" s="162" customFormat="1" ht="15.75" customHeight="1" x14ac:dyDescent="0.2"/>
    <row r="908" s="162" customFormat="1" ht="15.75" customHeight="1" x14ac:dyDescent="0.2"/>
    <row r="909" s="162" customFormat="1" ht="15.75" customHeight="1" x14ac:dyDescent="0.2"/>
    <row r="910" s="162" customFormat="1" ht="15.75" customHeight="1" x14ac:dyDescent="0.2"/>
    <row r="911" s="162" customFormat="1" ht="15.75" customHeight="1" x14ac:dyDescent="0.2"/>
    <row r="912" s="162" customFormat="1" ht="15.75" customHeight="1" x14ac:dyDescent="0.2"/>
    <row r="913" s="162" customFormat="1" ht="15.75" customHeight="1" x14ac:dyDescent="0.2"/>
    <row r="914" s="162" customFormat="1" ht="15.75" customHeight="1" x14ac:dyDescent="0.2"/>
    <row r="915" s="162" customFormat="1" ht="15.75" customHeight="1" x14ac:dyDescent="0.2"/>
    <row r="916" s="162" customFormat="1" ht="15.75" customHeight="1" x14ac:dyDescent="0.2"/>
    <row r="917" s="162" customFormat="1" ht="15.75" customHeight="1" x14ac:dyDescent="0.2"/>
    <row r="918" s="162" customFormat="1" ht="15.75" customHeight="1" x14ac:dyDescent="0.2"/>
    <row r="919" s="162" customFormat="1" ht="15.75" customHeight="1" x14ac:dyDescent="0.2"/>
    <row r="920" s="162" customFormat="1" ht="15.75" customHeight="1" x14ac:dyDescent="0.2"/>
    <row r="921" s="162" customFormat="1" ht="15.75" customHeight="1" x14ac:dyDescent="0.2"/>
    <row r="922" s="162" customFormat="1" ht="15.75" customHeight="1" x14ac:dyDescent="0.2"/>
    <row r="923" s="162" customFormat="1" ht="15.75" customHeight="1" x14ac:dyDescent="0.2"/>
    <row r="924" s="162" customFormat="1" ht="15.75" customHeight="1" x14ac:dyDescent="0.2"/>
    <row r="925" s="162" customFormat="1" ht="15.75" customHeight="1" x14ac:dyDescent="0.2"/>
    <row r="926" s="162" customFormat="1" ht="15.75" customHeight="1" x14ac:dyDescent="0.2"/>
    <row r="927" s="162" customFormat="1" ht="15.75" customHeight="1" x14ac:dyDescent="0.2"/>
    <row r="928" s="162" customFormat="1" ht="15.75" customHeight="1" x14ac:dyDescent="0.2"/>
    <row r="929" s="162" customFormat="1" ht="15.75" customHeight="1" x14ac:dyDescent="0.2"/>
    <row r="930" s="162" customFormat="1" ht="15.75" customHeight="1" x14ac:dyDescent="0.2"/>
    <row r="931" s="162" customFormat="1" ht="15.75" customHeight="1" x14ac:dyDescent="0.2"/>
    <row r="932" s="162" customFormat="1" ht="15.75" customHeight="1" x14ac:dyDescent="0.2"/>
    <row r="933" s="162" customFormat="1" ht="15.75" customHeight="1" x14ac:dyDescent="0.2"/>
    <row r="934" s="162" customFormat="1" ht="15.75" customHeight="1" x14ac:dyDescent="0.2"/>
    <row r="935" s="162" customFormat="1" ht="15.75" customHeight="1" x14ac:dyDescent="0.2"/>
    <row r="936" s="162" customFormat="1" ht="15.75" customHeight="1" x14ac:dyDescent="0.2"/>
    <row r="937" s="162" customFormat="1" ht="15.75" customHeight="1" x14ac:dyDescent="0.2"/>
    <row r="938" s="162" customFormat="1" ht="15.75" customHeight="1" x14ac:dyDescent="0.2"/>
    <row r="939" s="162" customFormat="1" ht="15.75" customHeight="1" x14ac:dyDescent="0.2"/>
    <row r="940" s="162" customFormat="1" ht="15.75" customHeight="1" x14ac:dyDescent="0.2"/>
    <row r="941" s="162" customFormat="1" ht="15.75" customHeight="1" x14ac:dyDescent="0.2"/>
    <row r="942" s="162" customFormat="1" ht="15.75" customHeight="1" x14ac:dyDescent="0.2"/>
    <row r="943" s="162" customFormat="1" ht="15.75" customHeight="1" x14ac:dyDescent="0.2"/>
    <row r="944" s="162" customFormat="1" ht="15.75" customHeight="1" x14ac:dyDescent="0.2"/>
    <row r="945" s="162" customFormat="1" ht="15.75" customHeight="1" x14ac:dyDescent="0.2"/>
    <row r="946" s="162" customFormat="1" ht="15.75" customHeight="1" x14ac:dyDescent="0.2"/>
    <row r="947" s="162" customFormat="1" ht="15.75" customHeight="1" x14ac:dyDescent="0.2"/>
    <row r="948" s="162" customFormat="1" ht="15.75" customHeight="1" x14ac:dyDescent="0.2"/>
    <row r="949" s="162" customFormat="1" ht="15.75" customHeight="1" x14ac:dyDescent="0.2"/>
    <row r="950" s="162" customFormat="1" ht="15.75" customHeight="1" x14ac:dyDescent="0.2"/>
    <row r="951" s="162" customFormat="1" ht="15.75" customHeight="1" x14ac:dyDescent="0.2"/>
    <row r="952" s="162" customFormat="1" ht="15.75" customHeight="1" x14ac:dyDescent="0.2"/>
    <row r="953" s="162" customFormat="1" ht="15.75" customHeight="1" x14ac:dyDescent="0.2"/>
    <row r="954" s="162" customFormat="1" ht="15.75" customHeight="1" x14ac:dyDescent="0.2"/>
    <row r="955" s="162" customFormat="1" ht="15.75" customHeight="1" x14ac:dyDescent="0.2"/>
    <row r="956" s="162" customFormat="1" ht="15.75" customHeight="1" x14ac:dyDescent="0.2"/>
    <row r="957" s="162" customFormat="1" ht="15.75" customHeight="1" x14ac:dyDescent="0.2"/>
    <row r="958" s="162" customFormat="1" ht="15.75" customHeight="1" x14ac:dyDescent="0.2"/>
    <row r="959" s="162" customFormat="1" ht="15.75" customHeight="1" x14ac:dyDescent="0.2"/>
    <row r="960" s="162" customFormat="1" ht="15.75" customHeight="1" x14ac:dyDescent="0.2"/>
    <row r="961" s="162" customFormat="1" ht="15.75" customHeight="1" x14ac:dyDescent="0.2"/>
    <row r="962" s="162" customFormat="1" ht="15.75" customHeight="1" x14ac:dyDescent="0.2"/>
    <row r="963" s="162" customFormat="1" ht="15.75" customHeight="1" x14ac:dyDescent="0.2"/>
    <row r="964" s="162" customFormat="1" ht="15.75" customHeight="1" x14ac:dyDescent="0.2"/>
    <row r="965" s="162" customFormat="1" ht="15.75" customHeight="1" x14ac:dyDescent="0.2"/>
    <row r="966" s="162" customFormat="1" ht="15.75" customHeight="1" x14ac:dyDescent="0.2"/>
    <row r="967" s="162" customFormat="1" ht="15.75" customHeight="1" x14ac:dyDescent="0.2"/>
    <row r="968" s="162" customFormat="1" ht="15.75" customHeight="1" x14ac:dyDescent="0.2"/>
    <row r="969" s="162" customFormat="1" ht="15.75" customHeight="1" x14ac:dyDescent="0.2"/>
    <row r="970" s="162" customFormat="1" ht="15.75" customHeight="1" x14ac:dyDescent="0.2"/>
    <row r="971" s="162" customFormat="1" ht="15.75" customHeight="1" x14ac:dyDescent="0.2"/>
    <row r="972" s="162" customFormat="1" ht="15.75" customHeight="1" x14ac:dyDescent="0.2"/>
    <row r="973" s="162" customFormat="1" ht="15.75" customHeight="1" x14ac:dyDescent="0.2"/>
    <row r="974" s="162" customFormat="1" ht="15.75" customHeight="1" x14ac:dyDescent="0.2"/>
    <row r="975" s="162" customFormat="1" ht="15.75" customHeight="1" x14ac:dyDescent="0.2"/>
    <row r="976" s="162" customFormat="1" ht="15.75" customHeight="1" x14ac:dyDescent="0.2"/>
    <row r="977" s="162" customFormat="1" ht="15.75" customHeight="1" x14ac:dyDescent="0.2"/>
    <row r="978" s="162" customFormat="1" ht="15.75" customHeight="1" x14ac:dyDescent="0.2"/>
    <row r="979" s="162" customFormat="1" ht="15.75" customHeight="1" x14ac:dyDescent="0.2"/>
    <row r="980" s="162" customFormat="1" ht="15.75" customHeight="1" x14ac:dyDescent="0.2"/>
    <row r="981" s="162" customFormat="1" ht="15.75" customHeight="1" x14ac:dyDescent="0.2"/>
    <row r="982" s="162" customFormat="1" ht="15.75" customHeight="1" x14ac:dyDescent="0.2"/>
    <row r="983" s="162" customFormat="1" ht="15.75" customHeight="1" x14ac:dyDescent="0.2"/>
    <row r="984" s="162" customFormat="1" ht="15.75" customHeight="1" x14ac:dyDescent="0.2"/>
    <row r="985" s="162" customFormat="1" ht="15.75" customHeight="1" x14ac:dyDescent="0.2"/>
    <row r="986" s="162" customFormat="1" ht="15.75" customHeight="1" x14ac:dyDescent="0.2"/>
    <row r="987" s="162" customFormat="1" ht="15.75" customHeight="1" x14ac:dyDescent="0.2"/>
    <row r="988" s="162" customFormat="1" ht="15.75" customHeight="1" x14ac:dyDescent="0.2"/>
    <row r="989" s="162" customFormat="1" ht="15.75" customHeight="1" x14ac:dyDescent="0.2"/>
    <row r="990" s="162" customFormat="1" ht="15.75" customHeight="1" x14ac:dyDescent="0.2"/>
    <row r="991" s="162" customFormat="1" ht="15.75" customHeight="1" x14ac:dyDescent="0.2"/>
    <row r="992" s="162" customFormat="1" ht="15.75" customHeight="1" x14ac:dyDescent="0.2"/>
    <row r="993" s="162" customFormat="1" ht="15.75" customHeight="1" x14ac:dyDescent="0.2"/>
    <row r="994" s="162" customFormat="1" ht="15.75" customHeight="1" x14ac:dyDescent="0.2"/>
    <row r="995" s="162" customFormat="1" ht="15.75" customHeight="1" x14ac:dyDescent="0.2"/>
    <row r="996" s="162" customFormat="1" ht="15.75" customHeight="1" x14ac:dyDescent="0.2"/>
    <row r="997" s="162" customFormat="1" ht="15.75" customHeight="1" x14ac:dyDescent="0.2"/>
    <row r="998" s="162" customFormat="1" ht="15.75" customHeight="1" x14ac:dyDescent="0.2"/>
    <row r="999" s="162" customFormat="1" ht="15.75" customHeight="1" x14ac:dyDescent="0.2"/>
    <row r="1000" s="162" customFormat="1" ht="15.75" customHeight="1" x14ac:dyDescent="0.2"/>
    <row r="1001" s="162" customFormat="1" ht="15.75" customHeight="1" x14ac:dyDescent="0.2"/>
    <row r="1002" s="162" customFormat="1" ht="15.75" customHeight="1" x14ac:dyDescent="0.2"/>
  </sheetData>
  <sortState xmlns:xlrd2="http://schemas.microsoft.com/office/spreadsheetml/2017/richdata2" ref="A7:AB46">
    <sortCondition ref="D7:D46"/>
  </sortState>
  <mergeCells count="15">
    <mergeCell ref="K4:K5"/>
    <mergeCell ref="I1:J1"/>
    <mergeCell ref="A2:J2"/>
    <mergeCell ref="A4:A5"/>
    <mergeCell ref="B4:B5"/>
    <mergeCell ref="C4:C5"/>
    <mergeCell ref="D4:D5"/>
    <mergeCell ref="E4:E5"/>
    <mergeCell ref="F4:F5"/>
    <mergeCell ref="G4:G5"/>
    <mergeCell ref="B51:E51"/>
    <mergeCell ref="G51:J51"/>
    <mergeCell ref="G52:J52"/>
    <mergeCell ref="H4:I4"/>
    <mergeCell ref="J4:J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BC SK</vt:lpstr>
      <vt:lpstr>ĐIỂM KT</vt:lpstr>
      <vt:lpstr>TK_HL-HK</vt:lpstr>
      <vt:lpstr>BO HOC</vt:lpstr>
      <vt:lpstr>DS HS GIAM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Truyen NT</cp:lastModifiedBy>
  <dcterms:created xsi:type="dcterms:W3CDTF">2025-01-13T03:53:36Z</dcterms:created>
  <dcterms:modified xsi:type="dcterms:W3CDTF">2025-01-21T03:33:20Z</dcterms:modified>
</cp:coreProperties>
</file>